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120" yWindow="285" windowWidth="12120" windowHeight="7830" tabRatio="890"/>
  </bookViews>
  <sheets>
    <sheet name="ФЭО МЗ" sheetId="12" r:id="rId1"/>
    <sheet name="ФЭО ИЦ" sheetId="13" r:id="rId2"/>
    <sheet name="ФЭО д-ды" sheetId="14" r:id="rId3"/>
    <sheet name="ФЭО инвестиции" sheetId="15" r:id="rId4"/>
  </sheets>
  <definedNames>
    <definedName name="_xlnm.Print_Area" localSheetId="2">'ФЭО д-ды'!$A$1:$K$240</definedName>
    <definedName name="_xlnm.Print_Area" localSheetId="3">'ФЭО инвестиции'!$A$1:$K$56</definedName>
    <definedName name="_xlnm.Print_Area" localSheetId="1">'ФЭО ИЦ'!$A$1:$K$248</definedName>
    <definedName name="_xlnm.Print_Area" localSheetId="0">'ФЭО МЗ'!$A$1:$K$285</definedName>
  </definedNames>
  <calcPr calcId="162913"/>
</workbook>
</file>

<file path=xl/calcChain.xml><?xml version="1.0" encoding="utf-8"?>
<calcChain xmlns="http://schemas.openxmlformats.org/spreadsheetml/2006/main">
  <c r="G221" i="13" l="1"/>
  <c r="D203" i="13" l="1"/>
  <c r="F203" i="13"/>
  <c r="H248" i="12"/>
  <c r="G202" i="12"/>
  <c r="F189" i="12"/>
  <c r="G17" i="12"/>
  <c r="G17" i="14" l="1"/>
  <c r="G89" i="14" l="1"/>
  <c r="F157" i="14"/>
  <c r="F156" i="14"/>
  <c r="F158" i="14"/>
  <c r="G46" i="12" l="1"/>
  <c r="F46" i="12" s="1"/>
  <c r="D216" i="12" l="1"/>
  <c r="D217" i="12"/>
  <c r="D218" i="12"/>
  <c r="D219" i="12"/>
  <c r="D220" i="12"/>
  <c r="D221" i="12"/>
  <c r="D224" i="12"/>
  <c r="D226" i="12"/>
  <c r="D227" i="12"/>
  <c r="F206" i="12" l="1"/>
  <c r="H166" i="12"/>
  <c r="H255" i="12"/>
  <c r="E199" i="12"/>
  <c r="H270" i="12"/>
  <c r="F270" i="12"/>
  <c r="F223" i="12"/>
  <c r="D223" i="12" s="1"/>
  <c r="F164" i="12"/>
  <c r="G54" i="13" l="1"/>
  <c r="G148" i="13"/>
  <c r="H148" i="13"/>
  <c r="F148" i="13"/>
  <c r="F221" i="13" l="1"/>
  <c r="H251" i="12" l="1"/>
  <c r="F255" i="12"/>
  <c r="F212" i="14" l="1"/>
  <c r="G223" i="13"/>
  <c r="F223" i="13"/>
  <c r="F225" i="12"/>
  <c r="D225" i="12" s="1"/>
  <c r="F163" i="12"/>
  <c r="F162" i="12"/>
  <c r="D20" i="12"/>
  <c r="J20" i="12" s="1"/>
  <c r="F166" i="12" l="1"/>
  <c r="F241" i="12"/>
  <c r="H241" i="12"/>
  <c r="E204" i="12"/>
  <c r="G270" i="12"/>
  <c r="E187" i="12" l="1"/>
  <c r="E188" i="12"/>
  <c r="E190" i="12"/>
  <c r="E191" i="12"/>
  <c r="E192" i="12"/>
  <c r="E193" i="12"/>
  <c r="E194" i="12"/>
  <c r="E195" i="12"/>
  <c r="E196" i="12"/>
  <c r="E197" i="12"/>
  <c r="E198" i="12"/>
  <c r="E200" i="12"/>
  <c r="E201" i="12"/>
  <c r="E203" i="12"/>
  <c r="E202" i="12"/>
  <c r="G205" i="12" l="1"/>
  <c r="E205" i="12" s="1"/>
  <c r="F64" i="12"/>
  <c r="F61" i="12"/>
  <c r="F59" i="12"/>
  <c r="F55" i="12"/>
  <c r="G16" i="12"/>
  <c r="F214" i="14" l="1"/>
  <c r="F222" i="12"/>
  <c r="D222" i="12" s="1"/>
  <c r="H250" i="12"/>
  <c r="F250" i="12" s="1"/>
  <c r="F228" i="12" l="1"/>
  <c r="H258" i="12"/>
  <c r="G47" i="12" l="1"/>
  <c r="F47" i="12"/>
  <c r="F53" i="14" l="1"/>
  <c r="F49" i="14"/>
  <c r="F48" i="14" s="1"/>
  <c r="D17" i="14"/>
  <c r="J18" i="14"/>
  <c r="J19" i="14"/>
  <c r="F52" i="14"/>
  <c r="G241" i="12"/>
  <c r="G189" i="12"/>
  <c r="G206" i="12" s="1"/>
  <c r="F249" i="12"/>
  <c r="F251" i="12"/>
  <c r="F252" i="12"/>
  <c r="F253" i="12"/>
  <c r="F254" i="12"/>
  <c r="F248" i="12"/>
  <c r="G258" i="12"/>
  <c r="E228" i="12"/>
  <c r="D215" i="12"/>
  <c r="E189" i="12" l="1"/>
  <c r="E186" i="12"/>
  <c r="F258" i="12"/>
  <c r="D228" i="12"/>
  <c r="F59" i="14"/>
  <c r="E206" i="12" l="1"/>
  <c r="H142" i="12"/>
  <c r="G110" i="12"/>
  <c r="E110" i="12"/>
  <c r="D19" i="12"/>
  <c r="D17" i="12"/>
  <c r="D16" i="12"/>
  <c r="F58" i="12"/>
  <c r="G54" i="12"/>
  <c r="G53" i="13"/>
  <c r="G57" i="13"/>
  <c r="F63" i="13"/>
  <c r="F60" i="13"/>
  <c r="F58" i="13"/>
  <c r="F54" i="13"/>
  <c r="F53" i="13" s="1"/>
  <c r="D17" i="13"/>
  <c r="D16" i="13"/>
  <c r="D19" i="13"/>
  <c r="F54" i="12" l="1"/>
  <c r="G65" i="12"/>
  <c r="F57" i="13"/>
  <c r="F225" i="14" l="1"/>
  <c r="F205" i="14"/>
  <c r="D193" i="14"/>
  <c r="E183" i="14"/>
  <c r="E170" i="14"/>
  <c r="F159" i="14"/>
  <c r="E147" i="14"/>
  <c r="F136" i="14"/>
  <c r="E119" i="14"/>
  <c r="E104" i="14"/>
  <c r="G74" i="14"/>
  <c r="F41" i="14"/>
  <c r="F32" i="14"/>
  <c r="D48" i="15" l="1"/>
  <c r="D47" i="15"/>
  <c r="D46" i="15"/>
  <c r="D49" i="15" s="1"/>
  <c r="J17" i="14" l="1"/>
  <c r="J16" i="14"/>
  <c r="H64" i="13"/>
  <c r="G64" i="13"/>
  <c r="F64" i="13"/>
  <c r="J24" i="13"/>
  <c r="J23" i="13"/>
  <c r="J22" i="13"/>
  <c r="J21" i="13"/>
  <c r="J19" i="13"/>
  <c r="J18" i="13"/>
  <c r="J17" i="13"/>
  <c r="J16" i="13"/>
  <c r="H65" i="12"/>
  <c r="F65" i="12"/>
  <c r="J25" i="12"/>
  <c r="J24" i="12"/>
  <c r="J23" i="12"/>
  <c r="J22" i="12"/>
  <c r="J19" i="12"/>
  <c r="J18" i="12"/>
  <c r="J17" i="12"/>
  <c r="J16" i="12"/>
  <c r="J21" i="12" l="1"/>
  <c r="J26" i="12"/>
  <c r="D277" i="12" s="1"/>
  <c r="J20" i="14"/>
  <c r="J21" i="14" s="1"/>
  <c r="D231" i="14" s="1"/>
  <c r="J20" i="13"/>
  <c r="D239" i="13" s="1"/>
  <c r="J25" i="13"/>
  <c r="D240" i="13" s="1"/>
  <c r="D241" i="13" l="1"/>
  <c r="J27" i="12"/>
  <c r="D276" i="12"/>
  <c r="D278" i="12" s="1"/>
  <c r="J26" i="13"/>
</calcChain>
</file>

<file path=xl/sharedStrings.xml><?xml version="1.0" encoding="utf-8"?>
<sst xmlns="http://schemas.openxmlformats.org/spreadsheetml/2006/main" count="1064" uniqueCount="260">
  <si>
    <t>Наименование показателя</t>
  </si>
  <si>
    <t>в том числе:</t>
  </si>
  <si>
    <t>Всего</t>
  </si>
  <si>
    <t>всего</t>
  </si>
  <si>
    <t>1.2.</t>
  </si>
  <si>
    <t>1.3.</t>
  </si>
  <si>
    <t>2.1.</t>
  </si>
  <si>
    <t>2.2.</t>
  </si>
  <si>
    <t>2.3.</t>
  </si>
  <si>
    <t>Предоставление бесплатного питания отдельным категориям учащихся в общеобразовательных учреждениях</t>
  </si>
  <si>
    <t xml:space="preserve"> Предоставление бесплатного двухразового питания учащимся с ограниченными возможностями здоровья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</si>
  <si>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</si>
  <si>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</si>
  <si>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</si>
  <si>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</si>
  <si>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</si>
  <si>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</si>
  <si>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</si>
  <si>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</si>
  <si>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</si>
  <si>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</si>
  <si>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</si>
  <si>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</si>
  <si>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</si>
  <si>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</si>
  <si>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</si>
  <si>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</si>
  <si>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Внебюджетные  источники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</si>
  <si>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</si>
  <si>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</si>
  <si>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</si>
  <si>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 в год, руб.</t>
  </si>
  <si>
    <t>Итого: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</si>
  <si>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</si>
  <si>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</si>
  <si>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</si>
  <si>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</si>
  <si>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</si>
  <si>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</si>
  <si>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 xml:space="preserve">Сумма взноса, руб
</t>
  </si>
  <si>
    <t>1.1</t>
  </si>
  <si>
    <t>2</t>
  </si>
  <si>
    <t>2.4.</t>
  </si>
  <si>
    <t>2.5.</t>
  </si>
  <si>
    <t>3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</si>
  <si>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</si>
  <si>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</si>
  <si>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</si>
  <si>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</si>
  <si>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</si>
  <si>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</si>
  <si>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</si>
  <si>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</si>
  <si>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</si>
  <si>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</si>
  <si>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</si>
  <si>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</si>
  <si>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</si>
  <si>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</si>
  <si>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</si>
  <si>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</si>
  <si>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</si>
  <si>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</si>
  <si>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</si>
  <si>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</si>
  <si>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 xml:space="preserve"> Итого: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</si>
  <si>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</si>
  <si>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</si>
  <si>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</si>
  <si>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</si>
  <si>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</si>
  <si>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</si>
  <si>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</si>
  <si>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</si>
  <si>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</si>
  <si>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</si>
  <si>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</si>
  <si>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</si>
  <si>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</si>
  <si>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</si>
  <si>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</si>
  <si>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</si>
  <si>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N</t>
  </si>
  <si>
    <t>по выплатам компенсационного характера</t>
  </si>
  <si>
    <t xml:space="preserve">1.2. Расчеты (обоснования) выплат персоналу при направлении в служебные командировки </t>
  </si>
  <si>
    <t xml:space="preserve">1.3.  Расчеты (обоснования) выплат персоналу по уходу за ребенком </t>
  </si>
  <si>
    <t>1.Расчеты (обоснования) выплат персоналу (строка 210) &lt;2&gt;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</si>
  <si>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</si>
  <si>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Страховые взносы в Пенсионный фонд Российской Федерации, всего</t>
  </si>
  <si>
    <t>в том числе:
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</si>
  <si>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</si>
  <si>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</si>
  <si>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</si>
  <si>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</si>
  <si>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</si>
  <si>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</si>
  <si>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</si>
  <si>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Сумма в год, руб. (гр. 3 х гр. 4 х гр. 5)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</si>
  <si>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</si>
  <si>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</si>
  <si>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</si>
  <si>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>1.1. Расчеты (обоснования) расходов на оплату труда</t>
  </si>
  <si>
    <t>2. Расчет (обоснование) расходов на социальные и иные выплаты населению (строка 220) &lt;5&gt;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</si>
  <si>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</si>
  <si>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 xml:space="preserve">
</t>
  </si>
  <si>
    <t>3. Расчет (обоснование) расходов на уплату налогов, сборов и иных платежей (строка 230) &lt;6&gt;</t>
  </si>
  <si>
    <t>7</t>
  </si>
  <si>
    <t>8</t>
  </si>
  <si>
    <t>9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</si>
  <si>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</si>
  <si>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</si>
  <si>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</si>
  <si>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</si>
  <si>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</si>
  <si>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</si>
  <si>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6.1. Расчет (обоснование) расходов на оплату услуг связи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</si>
  <si>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</si>
  <si>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</si>
  <si>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</si>
  <si>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</si>
  <si>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</si>
  <si>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</si>
  <si>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</si>
  <si>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</si>
  <si>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</si>
  <si>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</si>
  <si>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</si>
  <si>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</si>
  <si>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Стоимость работ (услуг), руб. (гр. 3 х гр. 4)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</si>
  <si>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</si>
  <si>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6.7.  Расчет (обоснование) расходов на приобретение основных средств &lt;15&gt;</t>
  </si>
  <si>
    <t>6.8.  Расчет (обоснование) расходов на приобретение материальных запасов &lt;15&gt;</t>
  </si>
  <si>
    <t>6.9.  Расчет (обоснование) расходов на прочие расходы</t>
  </si>
  <si>
    <t>Код видов расходов 111, 112, 119</t>
  </si>
  <si>
    <t>Субсидии на выполнение государственного (муниципального) задания</t>
  </si>
  <si>
    <t>Приносящая доход деятельность (собственные доходы учреждения)</t>
  </si>
  <si>
    <t>Субсидии на иные цели</t>
  </si>
  <si>
    <t>Источник финансирования</t>
  </si>
  <si>
    <t>Код видов расходов 321-350</t>
  </si>
  <si>
    <t>Код видов расходов 831-853</t>
  </si>
  <si>
    <t>Код видов расходов 244</t>
  </si>
  <si>
    <t xml:space="preserve">Субсидии на выполнение государственного (муниципального) задания </t>
  </si>
  <si>
    <t>Код видов расходов 851-853</t>
  </si>
  <si>
    <t>Источник финансового обеспечения</t>
  </si>
  <si>
    <t>Код видов расходов</t>
  </si>
  <si>
    <t>Внебюджетные источники</t>
  </si>
  <si>
    <t>Капитальные вложения</t>
  </si>
  <si>
    <t>Код видов расходов 407</t>
  </si>
  <si>
    <t>Внебюджетные источники, руб. 
(гр. 3 x гр. 4)</t>
  </si>
  <si>
    <t>Сумма в год, руб.        (гр. 3 х гр. 4 х гр. 5)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</si>
  <si>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</si>
  <si>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</si>
  <si>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</si>
  <si>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</si>
  <si>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</si>
  <si>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Федеральный бюджет</t>
  </si>
  <si>
    <t>Внебюджетные источники, стоимость
с учетом НДС, 
руб.</t>
  </si>
  <si>
    <t>Исполнитель</t>
  </si>
  <si>
    <t>_____________________</t>
  </si>
  <si>
    <t>(ФИО)</t>
  </si>
  <si>
    <t>Внебюджетные источники, руб.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</si>
  <si>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</si>
  <si>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</si>
  <si>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</si>
  <si>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</si>
  <si>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 xml:space="preserve">Внебюджетные источники                </t>
  </si>
  <si>
    <t>Стоимость работ (услуг) в год, руб.</t>
  </si>
  <si>
    <t>Стоимость услуги  в год, руб.</t>
  </si>
  <si>
    <t xml:space="preserve">Внебюджетные источники           </t>
  </si>
  <si>
    <t xml:space="preserve">Внебюджетные источники                                        </t>
  </si>
  <si>
    <t>Стоимость работ (услуг)  в год ( гр. 3 х гр. 4), руб.</t>
  </si>
  <si>
    <t xml:space="preserve">Внебюджетные источники                 </t>
  </si>
  <si>
    <t xml:space="preserve">Сумма исчисленного налога, подлежащего уплате, руб.                                      (гр. 3 x гр. 4 / 100)                             
</t>
  </si>
  <si>
    <t xml:space="preserve">Внебюджетные источники          
</t>
  </si>
  <si>
    <t>Сумма  в год                             (гр. 3 x гр. 4 x гр. 5), руб.</t>
  </si>
  <si>
    <t>Сумма  в год                                  (гр. 3 x гр. 4), руб.</t>
  </si>
  <si>
    <t xml:space="preserve">Внебюджетные источники </t>
  </si>
  <si>
    <t>Исполнитель:</t>
  </si>
  <si>
    <t>Расчеты (обоснования) к плану финансово-хозяйственной деятельности на 2019 год и плановый период 2020 и 2021 гг.</t>
  </si>
  <si>
    <t>Пособие по уходу за ребенком до 3-х лет</t>
  </si>
  <si>
    <t>И.Н. Кондрашова</t>
  </si>
  <si>
    <t>Услуги связи</t>
  </si>
  <si>
    <t>доступ к сети интернет</t>
  </si>
  <si>
    <t>Элетроэнергия</t>
  </si>
  <si>
    <t>Водоснабжение, водоотведение</t>
  </si>
  <si>
    <t>Теплоснабжение</t>
  </si>
  <si>
    <t>Вывоз ТКО</t>
  </si>
  <si>
    <t>Баумана, 5б; Чайковского, 8</t>
  </si>
  <si>
    <t>Стирка белья</t>
  </si>
  <si>
    <t>Обслуживание зданий, сооружений (аутсорсинг)</t>
  </si>
  <si>
    <t>Аварийное обслуживание</t>
  </si>
  <si>
    <t>Дезинсекция, дератизация</t>
  </si>
  <si>
    <t>Обслуживание лифта</t>
  </si>
  <si>
    <t>Обслуживание кухонного оборудования</t>
  </si>
  <si>
    <t>Ремонт и заправка картриджей</t>
  </si>
  <si>
    <t>Опрессовка</t>
  </si>
  <si>
    <t>Замена дверных блоков</t>
  </si>
  <si>
    <t>Уборка снега</t>
  </si>
  <si>
    <t>Ремонт кух.оборудования</t>
  </si>
  <si>
    <t>Ремонт сантехники (замена труб, батарей)</t>
  </si>
  <si>
    <t>Промывка канализации</t>
  </si>
  <si>
    <t>Обслуживание домофонов, видеокамер</t>
  </si>
  <si>
    <t>Установка перегородки ПВХ</t>
  </si>
  <si>
    <t>Установка оборудования системы видеонаблюдения</t>
  </si>
  <si>
    <t>Установка оборудования автоматич.распашных ворот</t>
  </si>
  <si>
    <t>Ремонт и модернизация домофонной системы</t>
  </si>
  <si>
    <t>Курсы повышения квалификации</t>
  </si>
  <si>
    <t>Обслуживание оргтехники</t>
  </si>
  <si>
    <t>Комплексная защита объекта</t>
  </si>
  <si>
    <t>Охрана</t>
  </si>
  <si>
    <t>Считывание счетчиков</t>
  </si>
  <si>
    <t>Стрелец мониторинг</t>
  </si>
  <si>
    <t>Медосмотр сотрудников</t>
  </si>
  <si>
    <t>Платные образовательные услуги</t>
  </si>
  <si>
    <t>Сопровождение закупочной деятельности</t>
  </si>
  <si>
    <t>Страхование зданий</t>
  </si>
  <si>
    <t>Лабораторные исследования</t>
  </si>
  <si>
    <t>Монтаж магнитных замков на запасные выходы</t>
  </si>
  <si>
    <t>Монтаж видеонаблюдения в раздевалках</t>
  </si>
  <si>
    <t>Тумба, стойка для проведения форумов</t>
  </si>
  <si>
    <t>Кровати детские, шкафчики для одежды в рахдевалку</t>
  </si>
  <si>
    <t>Кипятильник, кастрюли</t>
  </si>
  <si>
    <t>Продукты питания</t>
  </si>
  <si>
    <t>Мягкий инвентарь</t>
  </si>
  <si>
    <t>Чистящие, моющие</t>
  </si>
  <si>
    <t>Строит.материалы</t>
  </si>
  <si>
    <t>Сантехника</t>
  </si>
  <si>
    <t>Канцтовары для персонала</t>
  </si>
  <si>
    <t>Игрушки</t>
  </si>
  <si>
    <t>туал.бумага</t>
  </si>
  <si>
    <t>Зап.части для компьютеров</t>
  </si>
  <si>
    <t>(И.Н. Кондрашова)</t>
  </si>
  <si>
    <t>Больничные за счет работодателя</t>
  </si>
  <si>
    <t>Погашение кредиторской задолженности</t>
  </si>
  <si>
    <t>Погашение кредиторской задолженности (установка систем видеонаблюдения)</t>
  </si>
  <si>
    <t>Погашение кредиторской задолженности (текущий ремонт)</t>
  </si>
  <si>
    <t>Погашение кредиторской задолженности (обслуживание сайтов)</t>
  </si>
  <si>
    <t>Погашение кредиторской задолженности (канц.товары для бухгалтерии)</t>
  </si>
  <si>
    <t>КОСГУ 228</t>
  </si>
  <si>
    <t>Установка системы видеодомофона</t>
  </si>
  <si>
    <t>Шкаф для одежды</t>
  </si>
  <si>
    <t>О.Г. Троцюк</t>
  </si>
  <si>
    <t>(О.Г. Троцюк)</t>
  </si>
  <si>
    <t>Основной персонал</t>
  </si>
  <si>
    <t>Замена оконных блоков</t>
  </si>
  <si>
    <t>Чайковского, 8</t>
  </si>
  <si>
    <t>Конвертация</t>
  </si>
  <si>
    <t>СКЛ</t>
  </si>
  <si>
    <t>Руководитель учреждения:</t>
  </si>
  <si>
    <t>Обращение с ТКО</t>
  </si>
  <si>
    <t xml:space="preserve"> Чайковского, 8</t>
  </si>
  <si>
    <t>Сопровождение сайта</t>
  </si>
  <si>
    <t>Вывоз снего</t>
  </si>
  <si>
    <t>Штраф Роспотребнадзор</t>
  </si>
  <si>
    <t>Код видов расходов 267</t>
  </si>
  <si>
    <t>Организация Дня дошкольного работника</t>
  </si>
  <si>
    <t>6.4. Расчет (обоснование) расходов на страхование КОСГУ 227</t>
  </si>
  <si>
    <t xml:space="preserve">Ставка 
</t>
  </si>
  <si>
    <t>1.2. Расчеты (обоснования) выплат персоналу</t>
  </si>
  <si>
    <t>Единовременное пособие молодым специалистам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</si>
</sst>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10" fillId="0" borderId="0"/>
    <xf numFmtId="0" fontId="8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3" applyFont="1" applyFill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wrapText="1"/>
    </xf>
    <xf numFmtId="0" fontId="3" fillId="0" borderId="0" xfId="3" applyFont="1" applyFill="1" applyAlignment="1">
      <alignment wrapText="1"/>
    </xf>
    <xf numFmtId="0" fontId="5" fillId="0" borderId="0" xfId="3" applyNumberFormat="1" applyFont="1" applyFill="1" applyBorder="1" applyAlignment="1"/>
    <xf numFmtId="0" fontId="3" fillId="0" borderId="0" xfId="3" applyFont="1" applyFill="1" applyBorder="1"/>
    <xf numFmtId="0" fontId="3" fillId="0" borderId="12" xfId="3" applyFont="1" applyFill="1" applyBorder="1"/>
    <xf numFmtId="0" fontId="7" fillId="0" borderId="0" xfId="3" applyFont="1" applyFill="1"/>
    <xf numFmtId="0" fontId="2" fillId="0" borderId="0" xfId="3" applyFill="1" applyBorder="1" applyAlignment="1"/>
    <xf numFmtId="0" fontId="6" fillId="0" borderId="1" xfId="3" applyNumberFormat="1" applyFont="1" applyFill="1" applyBorder="1" applyAlignment="1">
      <alignment horizontal="center" wrapText="1"/>
    </xf>
    <xf numFmtId="0" fontId="2" fillId="0" borderId="1" xfId="3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top"/>
    </xf>
    <xf numFmtId="0" fontId="6" fillId="0" borderId="1" xfId="3" applyNumberFormat="1" applyFont="1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top"/>
    </xf>
    <xf numFmtId="0" fontId="6" fillId="0" borderId="0" xfId="3" applyNumberFormat="1" applyFont="1" applyFill="1" applyBorder="1" applyAlignment="1">
      <alignment vertical="top"/>
    </xf>
    <xf numFmtId="0" fontId="3" fillId="0" borderId="2" xfId="3" applyFont="1" applyFill="1" applyBorder="1"/>
    <xf numFmtId="0" fontId="6" fillId="0" borderId="1" xfId="3" applyNumberFormat="1" applyFont="1" applyFill="1" applyBorder="1" applyAlignment="1">
      <alignment vertical="center" wrapText="1"/>
    </xf>
    <xf numFmtId="0" fontId="6" fillId="0" borderId="1" xfId="3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vertical="center"/>
    </xf>
    <xf numFmtId="49" fontId="6" fillId="0" borderId="1" xfId="3" applyNumberFormat="1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wrapText="1"/>
    </xf>
    <xf numFmtId="0" fontId="12" fillId="0" borderId="2" xfId="4" applyFont="1" applyFill="1" applyBorder="1" applyAlignment="1">
      <alignment horizontal="center" vertical="top" wrapText="1"/>
    </xf>
    <xf numFmtId="0" fontId="7" fillId="0" borderId="2" xfId="3" applyFont="1" applyFill="1" applyBorder="1"/>
    <xf numFmtId="0" fontId="12" fillId="0" borderId="0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/>
    <xf numFmtId="0" fontId="2" fillId="0" borderId="0" xfId="3" applyFill="1" applyBorder="1" applyAlignment="1">
      <alignment vertical="top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2" fontId="3" fillId="0" borderId="0" xfId="3" applyNumberFormat="1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/>
    <xf numFmtId="0" fontId="7" fillId="0" borderId="0" xfId="3" applyFont="1" applyFill="1" applyAlignment="1">
      <alignment horizontal="center"/>
    </xf>
    <xf numFmtId="0" fontId="6" fillId="0" borderId="0" xfId="3" applyNumberFormat="1" applyFont="1" applyFill="1" applyBorder="1" applyAlignment="1">
      <alignment vertical="center" wrapTex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/>
    <xf numFmtId="0" fontId="3" fillId="0" borderId="1" xfId="3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/>
    <xf numFmtId="0" fontId="6" fillId="0" borderId="2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66" fontId="3" fillId="0" borderId="2" xfId="6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3" fillId="0" borderId="2" xfId="3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2" fontId="3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vertical="center" wrapText="1"/>
    </xf>
    <xf numFmtId="0" fontId="6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49" fontId="3" fillId="0" borderId="0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6" fillId="0" borderId="3" xfId="3" applyFont="1" applyFill="1" applyBorder="1" applyAlignment="1">
      <alignment horizontal="center"/>
    </xf>
    <xf numFmtId="0" fontId="6" fillId="0" borderId="4" xfId="3" applyNumberFormat="1" applyFont="1" applyFill="1" applyBorder="1" applyAlignment="1">
      <alignment horizontal="center"/>
    </xf>
    <xf numFmtId="0" fontId="7" fillId="0" borderId="0" xfId="3" applyFont="1" applyFill="1" applyBorder="1" applyAlignment="1"/>
    <xf numFmtId="0" fontId="3" fillId="0" borderId="2" xfId="3" applyNumberFormat="1" applyFont="1" applyFill="1" applyBorder="1" applyAlignment="1">
      <alignment horizontal="center" vertical="top" wrapText="1"/>
    </xf>
    <xf numFmtId="0" fontId="6" fillId="0" borderId="0" xfId="3" applyNumberFormat="1" applyFont="1" applyFill="1" applyBorder="1" applyAlignment="1">
      <alignment horizontal="left" vertical="center" wrapText="1"/>
    </xf>
    <xf numFmtId="0" fontId="6" fillId="0" borderId="0" xfId="3" applyNumberFormat="1" applyFont="1" applyFill="1" applyBorder="1" applyAlignment="1">
      <alignment horizontal="left" vertical="top"/>
    </xf>
    <xf numFmtId="49" fontId="6" fillId="0" borderId="0" xfId="3" applyNumberFormat="1" applyFont="1" applyFill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2" fillId="0" borderId="0" xfId="3" applyFill="1" applyBorder="1" applyAlignment="1">
      <alignment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4" fontId="6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vertical="center" wrapText="1"/>
    </xf>
    <xf numFmtId="4" fontId="7" fillId="0" borderId="0" xfId="3" applyNumberFormat="1" applyFont="1" applyFill="1" applyBorder="1"/>
    <xf numFmtId="0" fontId="9" fillId="0" borderId="0" xfId="3" applyFont="1" applyFill="1" applyBorder="1" applyAlignment="1">
      <alignment horizontal="center" vertical="center"/>
    </xf>
    <xf numFmtId="4" fontId="3" fillId="0" borderId="2" xfId="3" applyNumberFormat="1" applyFont="1" applyFill="1" applyBorder="1"/>
    <xf numFmtId="4" fontId="3" fillId="0" borderId="2" xfId="3" applyNumberFormat="1" applyFont="1" applyFill="1" applyBorder="1" applyAlignment="1">
      <alignment horizontal="center"/>
    </xf>
    <xf numFmtId="4" fontId="7" fillId="0" borderId="2" xfId="3" applyNumberFormat="1" applyFont="1" applyFill="1" applyBorder="1" applyAlignment="1">
      <alignment horizontal="center"/>
    </xf>
    <xf numFmtId="4" fontId="3" fillId="0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4" fillId="0" borderId="0" xfId="3" applyFont="1"/>
    <xf numFmtId="0" fontId="14" fillId="0" borderId="0" xfId="3" applyFont="1" applyBorder="1" applyAlignment="1">
      <alignment horizontal="center"/>
    </xf>
    <xf numFmtId="0" fontId="3" fillId="0" borderId="0" xfId="3" applyFont="1"/>
    <xf numFmtId="0" fontId="3" fillId="0" borderId="0" xfId="3" applyFont="1" applyBorder="1"/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center" vertical="top" wrapText="1"/>
    </xf>
    <xf numFmtId="0" fontId="13" fillId="0" borderId="0" xfId="3" applyFont="1" applyFill="1" applyBorder="1" applyAlignment="1">
      <alignment horizontal="center"/>
    </xf>
    <xf numFmtId="4" fontId="3" fillId="0" borderId="2" xfId="3" applyNumberFormat="1" applyFont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/>
    </xf>
    <xf numFmtId="4" fontId="4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3" fillId="0" borderId="0" xfId="3" applyFont="1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wrapText="1"/>
    </xf>
    <xf numFmtId="4" fontId="3" fillId="0" borderId="0" xfId="3" applyNumberFormat="1" applyFont="1" applyFill="1" applyBorder="1" applyAlignment="1">
      <alignment horizontal="center"/>
    </xf>
    <xf numFmtId="0" fontId="13" fillId="0" borderId="0" xfId="3" applyFont="1" applyFill="1" applyBorder="1"/>
    <xf numFmtId="0" fontId="13" fillId="0" borderId="12" xfId="3" applyFont="1" applyFill="1" applyBorder="1"/>
    <xf numFmtId="0" fontId="13" fillId="0" borderId="0" xfId="3" applyFont="1" applyFill="1"/>
    <xf numFmtId="0" fontId="13" fillId="0" borderId="0" xfId="3" applyFont="1" applyFill="1" applyAlignment="1">
      <alignment horizont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wrapText="1"/>
    </xf>
    <xf numFmtId="0" fontId="6" fillId="0" borderId="2" xfId="3" applyNumberFormat="1" applyFont="1" applyFill="1" applyBorder="1" applyAlignment="1">
      <alignment horizontal="left" vertical="center" wrapText="1"/>
    </xf>
    <xf numFmtId="2" fontId="6" fillId="0" borderId="1" xfId="3" applyNumberFormat="1" applyFont="1" applyFill="1" applyBorder="1" applyAlignment="1">
      <alignment horizontal="center"/>
    </xf>
    <xf numFmtId="9" fontId="6" fillId="0" borderId="1" xfId="3" applyNumberFormat="1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6" fillId="0" borderId="4" xfId="0" applyNumberFormat="1" applyFont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2" xfId="3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2" fontId="6" fillId="0" borderId="2" xfId="3" applyNumberFormat="1" applyFont="1" applyFill="1" applyBorder="1" applyAlignment="1">
      <alignment horizontal="center" vertical="center"/>
    </xf>
    <xf numFmtId="2" fontId="3" fillId="0" borderId="2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right" vertical="top"/>
    </xf>
    <xf numFmtId="2" fontId="6" fillId="0" borderId="1" xfId="3" applyNumberFormat="1" applyFont="1" applyFill="1" applyBorder="1" applyAlignment="1">
      <alignment horizontal="center" vertical="top"/>
    </xf>
    <xf numFmtId="2" fontId="15" fillId="0" borderId="2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166" fontId="3" fillId="0" borderId="1" xfId="6" applyNumberFormat="1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0" fontId="0" fillId="0" borderId="5" xfId="0" applyBorder="1" applyAlignment="1"/>
    <xf numFmtId="0" fontId="13" fillId="0" borderId="12" xfId="3" applyFont="1" applyFill="1" applyBorder="1" applyAlignment="1">
      <alignment horizontal="center"/>
    </xf>
    <xf numFmtId="0" fontId="7" fillId="0" borderId="2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6" xfId="3" applyFont="1" applyBorder="1" applyAlignment="1">
      <alignment horizontal="left" vertical="center"/>
    </xf>
    <xf numFmtId="0" fontId="7" fillId="0" borderId="5" xfId="3" applyFont="1" applyBorder="1" applyAlignment="1">
      <alignment horizontal="left" vertical="center"/>
    </xf>
    <xf numFmtId="0" fontId="3" fillId="0" borderId="1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/>
    </xf>
    <xf numFmtId="0" fontId="13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5" xfId="4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center" vertical="top"/>
    </xf>
    <xf numFmtId="0" fontId="4" fillId="0" borderId="0" xfId="3" applyFont="1" applyFill="1" applyAlignment="1">
      <alignment horizontal="center" vertical="center" wrapText="1"/>
    </xf>
    <xf numFmtId="0" fontId="13" fillId="0" borderId="0" xfId="4" applyFont="1" applyFill="1" applyBorder="1" applyAlignment="1">
      <alignment horizontal="justify" vertical="top" wrapText="1"/>
    </xf>
    <xf numFmtId="0" fontId="7" fillId="0" borderId="1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left"/>
    </xf>
    <xf numFmtId="0" fontId="3" fillId="0" borderId="6" xfId="3" applyFont="1" applyFill="1" applyBorder="1" applyAlignment="1">
      <alignment horizontal="left"/>
    </xf>
    <xf numFmtId="0" fontId="3" fillId="0" borderId="5" xfId="3" applyFont="1" applyFill="1" applyBorder="1" applyAlignment="1">
      <alignment horizontal="left"/>
    </xf>
    <xf numFmtId="0" fontId="6" fillId="0" borderId="2" xfId="3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top" wrapText="1"/>
    </xf>
    <xf numFmtId="0" fontId="6" fillId="0" borderId="11" xfId="3" applyNumberFormat="1" applyFont="1" applyFill="1" applyBorder="1" applyAlignment="1">
      <alignment horizontal="center" vertical="top" wrapText="1"/>
    </xf>
    <xf numFmtId="0" fontId="6" fillId="0" borderId="3" xfId="3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0" fontId="6" fillId="0" borderId="6" xfId="3" applyNumberFormat="1" applyFont="1" applyFill="1" applyBorder="1" applyAlignment="1">
      <alignment horizontal="center" vertical="top" wrapText="1"/>
    </xf>
    <xf numFmtId="0" fontId="6" fillId="0" borderId="5" xfId="3" applyNumberFormat="1" applyFont="1" applyFill="1" applyBorder="1" applyAlignment="1">
      <alignment horizontal="center" vertical="top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11" xfId="3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3" fillId="0" borderId="7" xfId="3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center" vertical="top"/>
    </xf>
    <xf numFmtId="0" fontId="6" fillId="0" borderId="2" xfId="3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7" fillId="0" borderId="0" xfId="3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top" wrapText="1"/>
    </xf>
    <xf numFmtId="0" fontId="7" fillId="0" borderId="0" xfId="3" applyFont="1" applyFill="1" applyAlignment="1">
      <alignment horizontal="left"/>
    </xf>
    <xf numFmtId="0" fontId="3" fillId="0" borderId="10" xfId="3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vertical="top" wrapText="1"/>
    </xf>
    <xf numFmtId="0" fontId="3" fillId="0" borderId="6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6" xfId="3" applyFont="1" applyFill="1" applyBorder="1" applyAlignment="1">
      <alignment horizontal="center"/>
    </xf>
    <xf numFmtId="0" fontId="3" fillId="0" borderId="8" xfId="3" applyFont="1" applyFill="1" applyBorder="1" applyAlignment="1">
      <alignment horizontal="center" vertical="top"/>
    </xf>
    <xf numFmtId="0" fontId="3" fillId="0" borderId="9" xfId="3" applyFont="1" applyFill="1" applyBorder="1" applyAlignment="1">
      <alignment horizontal="center" vertical="top"/>
    </xf>
    <xf numFmtId="0" fontId="3" fillId="0" borderId="0" xfId="3" applyFont="1" applyFill="1" applyAlignment="1">
      <alignment horizontal="justify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left"/>
    </xf>
    <xf numFmtId="49" fontId="3" fillId="0" borderId="5" xfId="3" applyNumberFormat="1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justify"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justify" vertical="center" wrapText="1"/>
    </xf>
    <xf numFmtId="0" fontId="7" fillId="0" borderId="0" xfId="3" applyFont="1" applyFill="1" applyBorder="1" applyAlignment="1">
      <alignment horizontal="center"/>
    </xf>
    <xf numFmtId="49" fontId="3" fillId="0" borderId="1" xfId="3" applyNumberFormat="1" applyFont="1" applyFill="1" applyBorder="1" applyAlignment="1">
      <alignment horizontal="left" vertical="center"/>
    </xf>
    <xf numFmtId="49" fontId="3" fillId="0" borderId="6" xfId="3" applyNumberFormat="1" applyFont="1" applyFill="1" applyBorder="1" applyAlignment="1">
      <alignment horizontal="left" vertical="center"/>
    </xf>
    <xf numFmtId="49" fontId="3" fillId="0" borderId="5" xfId="3" applyNumberFormat="1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top"/>
    </xf>
    <xf numFmtId="49" fontId="3" fillId="0" borderId="6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justify" wrapText="1"/>
    </xf>
    <xf numFmtId="49" fontId="3" fillId="0" borderId="0" xfId="3" applyNumberFormat="1" applyFont="1" applyFill="1" applyBorder="1" applyAlignment="1">
      <alignment horizontal="justify" vertical="center" wrapText="1"/>
    </xf>
    <xf numFmtId="0" fontId="7" fillId="0" borderId="0" xfId="3" applyFont="1" applyFill="1" applyAlignment="1">
      <alignment horizontal="center" wrapText="1"/>
    </xf>
    <xf numFmtId="0" fontId="3" fillId="0" borderId="2" xfId="3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3" fillId="0" borderId="0" xfId="3" applyFont="1" applyFill="1" applyBorder="1" applyAlignment="1">
      <alignment horizontal="justify" vertical="center"/>
    </xf>
    <xf numFmtId="0" fontId="6" fillId="0" borderId="5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5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14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</cellXfs>
  <cellStyles count="12">
    <cellStyle name="Денежный 2" xfId="1"/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Процентный 2" xfId="6"/>
    <cellStyle name="Процентный 7" xfId="7"/>
    <cellStyle name="Финансовый 2" xfId="8"/>
    <cellStyle name="Финансовый 2 4" xfId="9"/>
    <cellStyle name="Финансовый 3" xfId="10"/>
    <cellStyle name="Финансов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84"/>
  <sheetViews>
    <sheetView tabSelected="1" view="pageBreakPreview" topLeftCell="A241" zoomScale="80" zoomScaleNormal="100" zoomScaleSheetLayoutView="80" workbookViewId="0">
      <selection activeCell="H225" sqref="H225"/>
    </sheetView>
  </sheetViews>
  <sheetFormatPr defaultRowHeight="15.75" x14ac:dyDescent="0.25"/>
  <cols>
    <col min="1" max="1" width="9.85546875" style="1" customWidth="1"/>
    <col min="2" max="2" width="27.140625" style="3" customWidth="1"/>
    <col min="3" max="3" width="28.42578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6.5703125" style="1" customWidth="1"/>
    <col min="10" max="10" width="23" style="1" customWidth="1"/>
    <col min="11" max="11" width="16.85546875" style="1" customWidth="1"/>
    <col min="12" max="16384" width="9.140625" style="1"/>
  </cols>
  <sheetData>
    <row r="1" spans="1:162" ht="15.75" customHeight="1" x14ac:dyDescent="0.25">
      <c r="E1" s="190"/>
      <c r="F1" s="190"/>
    </row>
    <row r="2" spans="1:162" s="5" customFormat="1" ht="40.5" customHeight="1" x14ac:dyDescent="0.3">
      <c r="A2" s="195" t="s">
        <v>178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191"/>
      <c r="C3" s="191"/>
      <c r="D3" s="191"/>
      <c r="E3" s="191"/>
      <c r="F3" s="191"/>
      <c r="G3" s="191"/>
      <c r="H3" s="191"/>
      <c r="I3" s="19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29" t="s">
        <v>86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141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194" t="s">
        <v>82</v>
      </c>
      <c r="B12" s="205" t="s">
        <v>11</v>
      </c>
      <c r="C12" s="205" t="s">
        <v>12</v>
      </c>
      <c r="D12" s="208" t="s">
        <v>13</v>
      </c>
      <c r="E12" s="209"/>
      <c r="F12" s="209"/>
      <c r="G12" s="210"/>
      <c r="H12" s="211" t="s">
        <v>14</v>
      </c>
      <c r="I12" s="211" t="s">
        <v>15</v>
      </c>
      <c r="J12" s="211" t="s">
        <v>16</v>
      </c>
      <c r="K12" s="202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194"/>
      <c r="B13" s="206"/>
      <c r="C13" s="206"/>
      <c r="D13" s="11" t="s">
        <v>3</v>
      </c>
      <c r="E13" s="203" t="s">
        <v>1</v>
      </c>
      <c r="F13" s="204"/>
      <c r="G13" s="204"/>
      <c r="H13" s="212"/>
      <c r="I13" s="212"/>
      <c r="J13" s="212"/>
      <c r="K13" s="20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194"/>
      <c r="B14" s="207"/>
      <c r="C14" s="207"/>
      <c r="D14" s="12"/>
      <c r="E14" s="13" t="s">
        <v>17</v>
      </c>
      <c r="F14" s="13" t="s">
        <v>83</v>
      </c>
      <c r="G14" s="100" t="s">
        <v>18</v>
      </c>
      <c r="H14" s="213"/>
      <c r="I14" s="213"/>
      <c r="J14" s="213"/>
      <c r="K14" s="20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33" customHeight="1" x14ac:dyDescent="0.25">
      <c r="A16" s="21"/>
      <c r="B16" s="22" t="s">
        <v>19</v>
      </c>
      <c r="C16" s="23">
        <v>3</v>
      </c>
      <c r="D16" s="156">
        <f>E16+F16+G16</f>
        <v>43708.479610000002</v>
      </c>
      <c r="E16" s="18">
        <v>16707</v>
      </c>
      <c r="F16" s="18">
        <v>10190</v>
      </c>
      <c r="G16" s="158">
        <f>16884.54-700+626.93961</f>
        <v>16811.479610000002</v>
      </c>
      <c r="H16" s="24">
        <v>0</v>
      </c>
      <c r="I16" s="157">
        <v>1.1499999999999999</v>
      </c>
      <c r="J16" s="171">
        <f>(C16*D16*(1+H16/100)*I16*12)</f>
        <v>1809531.0558539999</v>
      </c>
      <c r="K16" s="155" t="s">
        <v>20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"/>
      <c r="AB16" s="7"/>
      <c r="AC16" s="7"/>
      <c r="AD16" s="7"/>
      <c r="AE16" s="7"/>
    </row>
    <row r="17" spans="1:31" ht="33" customHeight="1" x14ac:dyDescent="0.25">
      <c r="A17" s="21"/>
      <c r="B17" s="22" t="s">
        <v>21</v>
      </c>
      <c r="C17" s="23">
        <v>46</v>
      </c>
      <c r="D17" s="156">
        <f t="shared" ref="D17:D19" si="0">E17+F17+G17</f>
        <v>22844.285052888998</v>
      </c>
      <c r="E17" s="18">
        <v>9124.8799999999992</v>
      </c>
      <c r="F17" s="18">
        <v>3882</v>
      </c>
      <c r="G17" s="158">
        <f>10154.76-362.715-176.27599+386.243635789-164.6075929</f>
        <v>9837.4050528890002</v>
      </c>
      <c r="H17" s="24">
        <v>0</v>
      </c>
      <c r="I17" s="157">
        <v>1.1499999999999999</v>
      </c>
      <c r="J17" s="171">
        <f t="shared" ref="J17:J25" si="1">(C17*D17*(1+H17/100)*I17*12)</f>
        <v>14501552.151573934</v>
      </c>
      <c r="K17" s="155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7"/>
      <c r="AB17" s="7"/>
      <c r="AC17" s="7"/>
      <c r="AD17" s="7"/>
      <c r="AE17" s="7"/>
    </row>
    <row r="18" spans="1:31" ht="33" customHeight="1" x14ac:dyDescent="0.25">
      <c r="A18" s="21"/>
      <c r="B18" s="22" t="s">
        <v>22</v>
      </c>
      <c r="C18" s="23"/>
      <c r="D18" s="156"/>
      <c r="E18" s="18"/>
      <c r="F18" s="18"/>
      <c r="G18" s="24"/>
      <c r="H18" s="24"/>
      <c r="I18" s="24"/>
      <c r="J18" s="18">
        <f t="shared" si="1"/>
        <v>0</v>
      </c>
      <c r="K18" s="155" t="s">
        <v>20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7"/>
      <c r="AB18" s="7"/>
      <c r="AC18" s="7"/>
      <c r="AD18" s="7"/>
      <c r="AE18" s="7"/>
    </row>
    <row r="19" spans="1:31" ht="33" customHeight="1" x14ac:dyDescent="0.25">
      <c r="A19" s="21"/>
      <c r="B19" s="22" t="s">
        <v>23</v>
      </c>
      <c r="C19" s="23">
        <v>33</v>
      </c>
      <c r="D19" s="156">
        <f t="shared" si="0"/>
        <v>15771.380000000001</v>
      </c>
      <c r="E19" s="18">
        <v>5656.79</v>
      </c>
      <c r="F19" s="18">
        <v>3814.59</v>
      </c>
      <c r="G19" s="24">
        <v>6300</v>
      </c>
      <c r="H19" s="24">
        <v>0</v>
      </c>
      <c r="I19" s="157">
        <v>1.1499999999999999</v>
      </c>
      <c r="J19" s="171">
        <f t="shared" si="1"/>
        <v>7182286.4520000005</v>
      </c>
      <c r="K19" s="155" t="s">
        <v>20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7"/>
      <c r="AB19" s="7"/>
      <c r="AC19" s="7"/>
      <c r="AD19" s="7"/>
      <c r="AE19" s="7"/>
    </row>
    <row r="20" spans="1:31" ht="15.75" customHeight="1" x14ac:dyDescent="0.25">
      <c r="A20" s="15"/>
      <c r="B20" s="16" t="s">
        <v>243</v>
      </c>
      <c r="C20" s="173">
        <v>76</v>
      </c>
      <c r="D20" s="156">
        <f>E20+F20+G20</f>
        <v>2206.2437260000002</v>
      </c>
      <c r="E20" s="18"/>
      <c r="F20" s="19"/>
      <c r="G20" s="174">
        <v>2206.2437260000002</v>
      </c>
      <c r="H20" s="16"/>
      <c r="I20" s="157">
        <v>1.1499999999999999</v>
      </c>
      <c r="J20" s="175">
        <f>(C20*D20*(1+H20/100)*I20*12)</f>
        <v>2313908.4198288</v>
      </c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7"/>
      <c r="AB20" s="7"/>
      <c r="AC20" s="7"/>
      <c r="AD20" s="7"/>
      <c r="AE20" s="7"/>
    </row>
    <row r="21" spans="1:31" ht="15.75" customHeight="1" x14ac:dyDescent="0.25">
      <c r="A21" s="21"/>
      <c r="B21" s="27" t="s">
        <v>24</v>
      </c>
      <c r="C21" s="17" t="s">
        <v>25</v>
      </c>
      <c r="D21" s="17"/>
      <c r="E21" s="18" t="s">
        <v>25</v>
      </c>
      <c r="F21" s="18" t="s">
        <v>25</v>
      </c>
      <c r="G21" s="24" t="s">
        <v>25</v>
      </c>
      <c r="H21" s="24" t="s">
        <v>25</v>
      </c>
      <c r="I21" s="24" t="s">
        <v>25</v>
      </c>
      <c r="J21" s="171">
        <f>SUM(J16:J20)</f>
        <v>25807278.079256732</v>
      </c>
      <c r="K21" s="13" t="s">
        <v>25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"/>
      <c r="AB21" s="7"/>
      <c r="AC21" s="7"/>
      <c r="AD21" s="7"/>
      <c r="AE21" s="7"/>
    </row>
    <row r="22" spans="1:31" ht="30.75" customHeight="1" x14ac:dyDescent="0.25">
      <c r="A22" s="21"/>
      <c r="B22" s="22" t="s">
        <v>19</v>
      </c>
      <c r="C22" s="17"/>
      <c r="D22" s="17"/>
      <c r="E22" s="18"/>
      <c r="F22" s="18"/>
      <c r="G22" s="24"/>
      <c r="H22" s="24"/>
      <c r="I22" s="24"/>
      <c r="J22" s="18">
        <f t="shared" si="1"/>
        <v>0</v>
      </c>
      <c r="K22" s="155" t="s">
        <v>26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"/>
      <c r="AB22" s="7"/>
      <c r="AC22" s="7"/>
      <c r="AD22" s="7"/>
      <c r="AE22" s="7"/>
    </row>
    <row r="23" spans="1:31" ht="30.75" customHeight="1" x14ac:dyDescent="0.25">
      <c r="A23" s="21"/>
      <c r="B23" s="22" t="s">
        <v>21</v>
      </c>
      <c r="C23" s="17"/>
      <c r="D23" s="17"/>
      <c r="E23" s="18"/>
      <c r="F23" s="18"/>
      <c r="G23" s="24"/>
      <c r="H23" s="24"/>
      <c r="I23" s="24"/>
      <c r="J23" s="18">
        <f t="shared" si="1"/>
        <v>0</v>
      </c>
      <c r="K23" s="155" t="s">
        <v>26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7"/>
      <c r="AB23" s="7"/>
      <c r="AC23" s="7"/>
      <c r="AD23" s="7"/>
      <c r="AE23" s="7"/>
    </row>
    <row r="24" spans="1:31" ht="30.75" customHeight="1" x14ac:dyDescent="0.25">
      <c r="A24" s="21"/>
      <c r="B24" s="22" t="s">
        <v>22</v>
      </c>
      <c r="C24" s="17"/>
      <c r="D24" s="17"/>
      <c r="E24" s="18"/>
      <c r="F24" s="18"/>
      <c r="G24" s="24"/>
      <c r="H24" s="24"/>
      <c r="I24" s="24"/>
      <c r="J24" s="18">
        <f t="shared" si="1"/>
        <v>0</v>
      </c>
      <c r="K24" s="155" t="s">
        <v>26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7"/>
      <c r="AB24" s="7"/>
      <c r="AC24" s="7"/>
      <c r="AD24" s="7"/>
      <c r="AE24" s="7"/>
    </row>
    <row r="25" spans="1:31" ht="30.75" customHeight="1" x14ac:dyDescent="0.25">
      <c r="A25" s="21"/>
      <c r="B25" s="22" t="s">
        <v>23</v>
      </c>
      <c r="C25" s="17"/>
      <c r="D25" s="17"/>
      <c r="E25" s="18"/>
      <c r="F25" s="18"/>
      <c r="G25" s="24"/>
      <c r="H25" s="24"/>
      <c r="I25" s="24"/>
      <c r="J25" s="18">
        <f t="shared" si="1"/>
        <v>0</v>
      </c>
      <c r="K25" s="155" t="s">
        <v>26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7"/>
      <c r="AB25" s="7"/>
      <c r="AC25" s="7"/>
      <c r="AD25" s="7"/>
      <c r="AE25" s="7"/>
    </row>
    <row r="26" spans="1:31" ht="15.75" customHeight="1" x14ac:dyDescent="0.25">
      <c r="A26" s="21"/>
      <c r="B26" s="27" t="s">
        <v>24</v>
      </c>
      <c r="C26" s="17" t="s">
        <v>25</v>
      </c>
      <c r="D26" s="17"/>
      <c r="E26" s="18" t="s">
        <v>25</v>
      </c>
      <c r="F26" s="18" t="s">
        <v>25</v>
      </c>
      <c r="G26" s="24" t="s">
        <v>25</v>
      </c>
      <c r="H26" s="24" t="s">
        <v>25</v>
      </c>
      <c r="I26" s="24" t="s">
        <v>25</v>
      </c>
      <c r="J26" s="18">
        <f>SUM(J22:J25)</f>
        <v>0</v>
      </c>
      <c r="K26" s="18" t="s">
        <v>25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.75" customHeight="1" x14ac:dyDescent="0.25">
      <c r="A27" s="192" t="s">
        <v>24</v>
      </c>
      <c r="B27" s="193"/>
      <c r="C27" s="28"/>
      <c r="D27" s="29"/>
      <c r="E27" s="29"/>
      <c r="F27" s="29"/>
      <c r="G27" s="29"/>
      <c r="H27" s="29"/>
      <c r="I27" s="29"/>
      <c r="J27" s="171">
        <f>J21+J26</f>
        <v>25807278.079256732</v>
      </c>
      <c r="K27" s="30"/>
    </row>
    <row r="28" spans="1:31" ht="15.75" customHeight="1" x14ac:dyDescent="0.25">
      <c r="A28" s="7"/>
      <c r="B28" s="31"/>
      <c r="C28" s="32"/>
      <c r="D28" s="31"/>
      <c r="E28" s="31"/>
      <c r="F28" s="31"/>
      <c r="G28" s="31"/>
      <c r="H28" s="31"/>
      <c r="I28" s="31"/>
      <c r="J28" s="33"/>
      <c r="K28" s="34"/>
    </row>
    <row r="29" spans="1:31" ht="208.5" customHeight="1" x14ac:dyDescent="0.25">
      <c r="A29" s="196" t="s">
        <v>100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</row>
    <row r="30" spans="1:31" ht="15.75" customHeight="1" x14ac:dyDescent="0.25">
      <c r="B30" s="230"/>
      <c r="C30" s="230"/>
      <c r="D30" s="230"/>
      <c r="E30" s="230"/>
      <c r="F30" s="230"/>
      <c r="G30" s="230"/>
      <c r="H30" s="230"/>
      <c r="I30" s="230"/>
      <c r="J30" s="230"/>
      <c r="K30" s="230"/>
    </row>
    <row r="31" spans="1:31" ht="21" customHeight="1" x14ac:dyDescent="0.25">
      <c r="B31" s="231" t="s">
        <v>84</v>
      </c>
      <c r="C31" s="231"/>
      <c r="D31" s="231"/>
      <c r="E31" s="231"/>
      <c r="F31" s="231"/>
      <c r="G31" s="231"/>
      <c r="H31" s="231"/>
      <c r="I31" s="231"/>
    </row>
    <row r="33" spans="1:9" ht="26.25" customHeight="1" x14ac:dyDescent="0.25">
      <c r="A33" s="234" t="s">
        <v>82</v>
      </c>
      <c r="B33" s="214" t="s">
        <v>33</v>
      </c>
      <c r="C33" s="214" t="s">
        <v>28</v>
      </c>
      <c r="D33" s="214" t="s">
        <v>29</v>
      </c>
      <c r="E33" s="214" t="s">
        <v>30</v>
      </c>
      <c r="F33" s="236" t="s">
        <v>97</v>
      </c>
      <c r="G33" s="237"/>
      <c r="H33" s="238"/>
      <c r="I33" s="35"/>
    </row>
    <row r="34" spans="1:9" ht="39.75" customHeight="1" x14ac:dyDescent="0.25">
      <c r="A34" s="235"/>
      <c r="B34" s="215"/>
      <c r="C34" s="215"/>
      <c r="D34" s="215"/>
      <c r="E34" s="215"/>
      <c r="F34" s="103" t="s">
        <v>2</v>
      </c>
      <c r="G34" s="106" t="s">
        <v>20</v>
      </c>
      <c r="H34" s="103" t="s">
        <v>26</v>
      </c>
      <c r="I34" s="38"/>
    </row>
    <row r="35" spans="1:9" x14ac:dyDescent="0.25">
      <c r="A35" s="21">
        <v>1</v>
      </c>
      <c r="B35" s="39">
        <v>2</v>
      </c>
      <c r="C35" s="39">
        <v>3</v>
      </c>
      <c r="D35" s="39">
        <v>4</v>
      </c>
      <c r="E35" s="39">
        <v>5</v>
      </c>
      <c r="F35" s="39">
        <v>6</v>
      </c>
      <c r="G35" s="40">
        <v>7</v>
      </c>
      <c r="H35" s="39">
        <v>8</v>
      </c>
      <c r="I35" s="41"/>
    </row>
    <row r="36" spans="1:9" x14ac:dyDescent="0.25">
      <c r="A36" s="21"/>
      <c r="B36" s="15"/>
      <c r="C36" s="21"/>
      <c r="D36" s="21"/>
      <c r="E36" s="21"/>
      <c r="F36" s="42"/>
      <c r="G36" s="98"/>
      <c r="H36" s="42"/>
      <c r="I36" s="7"/>
    </row>
    <row r="37" spans="1:9" x14ac:dyDescent="0.25">
      <c r="A37" s="21"/>
      <c r="B37" s="15"/>
      <c r="C37" s="21"/>
      <c r="D37" s="21"/>
      <c r="E37" s="21"/>
      <c r="F37" s="21"/>
      <c r="G37" s="98"/>
      <c r="H37" s="42"/>
      <c r="I37" s="7"/>
    </row>
    <row r="38" spans="1:9" x14ac:dyDescent="0.25">
      <c r="A38" s="199" t="s">
        <v>32</v>
      </c>
      <c r="B38" s="201"/>
      <c r="C38" s="15" t="s">
        <v>25</v>
      </c>
      <c r="D38" s="15" t="s">
        <v>25</v>
      </c>
      <c r="E38" s="15" t="s">
        <v>25</v>
      </c>
      <c r="F38" s="21"/>
      <c r="G38" s="98"/>
      <c r="H38" s="42"/>
      <c r="I38" s="7"/>
    </row>
    <row r="40" spans="1:9" x14ac:dyDescent="0.25">
      <c r="B40" s="233" t="s">
        <v>85</v>
      </c>
      <c r="C40" s="233"/>
      <c r="D40" s="233"/>
      <c r="E40" s="233"/>
      <c r="F40" s="233"/>
    </row>
    <row r="42" spans="1:9" ht="26.25" customHeight="1" x14ac:dyDescent="0.25">
      <c r="A42" s="234" t="s">
        <v>82</v>
      </c>
      <c r="B42" s="214" t="s">
        <v>33</v>
      </c>
      <c r="C42" s="214" t="s">
        <v>34</v>
      </c>
      <c r="D42" s="214" t="s">
        <v>35</v>
      </c>
      <c r="E42" s="214" t="s">
        <v>36</v>
      </c>
      <c r="F42" s="216" t="s">
        <v>97</v>
      </c>
      <c r="G42" s="216"/>
      <c r="H42" s="216"/>
      <c r="I42" s="35"/>
    </row>
    <row r="43" spans="1:9" ht="51" customHeight="1" x14ac:dyDescent="0.25">
      <c r="A43" s="235"/>
      <c r="B43" s="215"/>
      <c r="C43" s="215"/>
      <c r="D43" s="215"/>
      <c r="E43" s="215"/>
      <c r="F43" s="103" t="s">
        <v>2</v>
      </c>
      <c r="G43" s="103" t="s">
        <v>20</v>
      </c>
      <c r="H43" s="103" t="s">
        <v>26</v>
      </c>
      <c r="I43" s="38"/>
    </row>
    <row r="44" spans="1:9" x14ac:dyDescent="0.25">
      <c r="A44" s="21">
        <v>1</v>
      </c>
      <c r="B44" s="39">
        <v>2</v>
      </c>
      <c r="C44" s="39">
        <v>3</v>
      </c>
      <c r="D44" s="39">
        <v>4</v>
      </c>
      <c r="E44" s="39">
        <v>5</v>
      </c>
      <c r="F44" s="39">
        <v>6</v>
      </c>
      <c r="G44" s="39">
        <v>7</v>
      </c>
      <c r="H44" s="39">
        <v>8</v>
      </c>
      <c r="I44" s="41"/>
    </row>
    <row r="45" spans="1:9" ht="31.5" x14ac:dyDescent="0.25">
      <c r="A45" s="154">
        <v>1</v>
      </c>
      <c r="B45" s="169" t="s">
        <v>179</v>
      </c>
      <c r="C45" s="21">
        <v>12</v>
      </c>
      <c r="D45" s="21">
        <v>57.5</v>
      </c>
      <c r="E45" s="42">
        <v>7590</v>
      </c>
      <c r="F45" s="42">
        <v>7590</v>
      </c>
      <c r="G45" s="42">
        <v>7590</v>
      </c>
      <c r="H45" s="42"/>
      <c r="I45" s="7"/>
    </row>
    <row r="46" spans="1:9" ht="31.5" x14ac:dyDescent="0.25">
      <c r="A46" s="21">
        <v>2</v>
      </c>
      <c r="B46" s="169" t="s">
        <v>232</v>
      </c>
      <c r="C46" s="21"/>
      <c r="D46" s="21"/>
      <c r="E46" s="21"/>
      <c r="F46" s="15">
        <f>G46</f>
        <v>181900</v>
      </c>
      <c r="G46" s="42">
        <f>111900+70000</f>
        <v>181900</v>
      </c>
      <c r="H46" s="42"/>
      <c r="I46" s="7"/>
    </row>
    <row r="47" spans="1:9" x14ac:dyDescent="0.25">
      <c r="A47" s="199" t="s">
        <v>32</v>
      </c>
      <c r="B47" s="201"/>
      <c r="C47" s="15" t="s">
        <v>25</v>
      </c>
      <c r="D47" s="15" t="s">
        <v>25</v>
      </c>
      <c r="E47" s="15" t="s">
        <v>25</v>
      </c>
      <c r="F47" s="15">
        <f>F46+F45</f>
        <v>189490</v>
      </c>
      <c r="G47" s="42">
        <f>G46+G45</f>
        <v>189490</v>
      </c>
      <c r="H47" s="42"/>
      <c r="I47" s="7"/>
    </row>
    <row r="49" spans="1:11" ht="33" customHeight="1" x14ac:dyDescent="0.25">
      <c r="B49" s="232" t="s">
        <v>87</v>
      </c>
      <c r="C49" s="232"/>
      <c r="D49" s="232"/>
      <c r="E49" s="232"/>
      <c r="F49" s="232"/>
      <c r="G49" s="232"/>
      <c r="H49" s="232"/>
      <c r="I49" s="232"/>
    </row>
    <row r="51" spans="1:11" ht="31.5" customHeight="1" x14ac:dyDescent="0.25">
      <c r="A51" s="223" t="s">
        <v>82</v>
      </c>
      <c r="B51" s="216" t="s">
        <v>37</v>
      </c>
      <c r="C51" s="216"/>
      <c r="D51" s="216"/>
      <c r="E51" s="214" t="s">
        <v>38</v>
      </c>
      <c r="F51" s="216" t="s">
        <v>31</v>
      </c>
      <c r="G51" s="216"/>
      <c r="H51" s="216"/>
      <c r="I51" s="44"/>
    </row>
    <row r="52" spans="1:11" ht="41.25" customHeight="1" x14ac:dyDescent="0.25">
      <c r="A52" s="224"/>
      <c r="B52" s="216"/>
      <c r="C52" s="216"/>
      <c r="D52" s="216"/>
      <c r="E52" s="215"/>
      <c r="F52" s="103" t="s">
        <v>39</v>
      </c>
      <c r="G52" s="103" t="s">
        <v>20</v>
      </c>
      <c r="H52" s="103" t="s">
        <v>26</v>
      </c>
      <c r="I52" s="38"/>
    </row>
    <row r="53" spans="1:11" ht="17.25" customHeight="1" x14ac:dyDescent="0.25">
      <c r="A53" s="97">
        <v>1</v>
      </c>
      <c r="B53" s="239">
        <v>2</v>
      </c>
      <c r="C53" s="239"/>
      <c r="D53" s="239"/>
      <c r="E53" s="15">
        <v>3</v>
      </c>
      <c r="F53" s="15">
        <v>4</v>
      </c>
      <c r="G53" s="15">
        <v>5</v>
      </c>
      <c r="H53" s="15">
        <v>6</v>
      </c>
      <c r="I53" s="46"/>
    </row>
    <row r="54" spans="1:11" s="2" customFormat="1" ht="32.25" customHeight="1" x14ac:dyDescent="0.25">
      <c r="A54" s="47">
        <v>1</v>
      </c>
      <c r="B54" s="220" t="s">
        <v>88</v>
      </c>
      <c r="C54" s="221"/>
      <c r="D54" s="222"/>
      <c r="E54" s="42" t="s">
        <v>25</v>
      </c>
      <c r="F54" s="42">
        <f>G54</f>
        <v>5680993.8899999997</v>
      </c>
      <c r="G54" s="42">
        <f>G55</f>
        <v>5680993.8899999997</v>
      </c>
      <c r="H54" s="42"/>
      <c r="I54" s="7"/>
      <c r="J54" s="109"/>
      <c r="K54" s="109"/>
    </row>
    <row r="55" spans="1:11" ht="34.5" customHeight="1" x14ac:dyDescent="0.25">
      <c r="A55" s="47" t="s">
        <v>40</v>
      </c>
      <c r="B55" s="220" t="s">
        <v>89</v>
      </c>
      <c r="C55" s="221"/>
      <c r="D55" s="222"/>
      <c r="E55" s="42">
        <v>25807278.079999998</v>
      </c>
      <c r="F55" s="42">
        <f>G55</f>
        <v>5680993.8899999997</v>
      </c>
      <c r="G55" s="21">
        <v>5680993.8899999997</v>
      </c>
      <c r="H55" s="21"/>
      <c r="I55" s="7"/>
    </row>
    <row r="56" spans="1:11" ht="16.5" customHeight="1" x14ac:dyDescent="0.25">
      <c r="A56" s="47" t="s">
        <v>4</v>
      </c>
      <c r="B56" s="220" t="s">
        <v>90</v>
      </c>
      <c r="C56" s="221"/>
      <c r="D56" s="222"/>
      <c r="E56" s="21"/>
      <c r="F56" s="21"/>
      <c r="G56" s="21"/>
      <c r="H56" s="21"/>
      <c r="I56" s="7"/>
    </row>
    <row r="57" spans="1:11" ht="34.5" customHeight="1" x14ac:dyDescent="0.25">
      <c r="A57" s="47" t="s">
        <v>5</v>
      </c>
      <c r="B57" s="220" t="s">
        <v>91</v>
      </c>
      <c r="C57" s="221"/>
      <c r="D57" s="222"/>
      <c r="E57" s="21"/>
      <c r="F57" s="21"/>
      <c r="G57" s="21"/>
      <c r="H57" s="21"/>
      <c r="I57" s="7"/>
    </row>
    <row r="58" spans="1:11" ht="33" customHeight="1" x14ac:dyDescent="0.25">
      <c r="A58" s="47" t="s">
        <v>41</v>
      </c>
      <c r="B58" s="220" t="s">
        <v>92</v>
      </c>
      <c r="C58" s="221"/>
      <c r="D58" s="222"/>
      <c r="E58" s="42" t="s">
        <v>25</v>
      </c>
      <c r="F58" s="21">
        <f>G58</f>
        <v>800025.62</v>
      </c>
      <c r="G58" s="21">
        <v>800025.62</v>
      </c>
      <c r="H58" s="21"/>
      <c r="I58" s="7"/>
    </row>
    <row r="59" spans="1:11" ht="41.25" customHeight="1" x14ac:dyDescent="0.25">
      <c r="A59" s="47" t="s">
        <v>6</v>
      </c>
      <c r="B59" s="226" t="s">
        <v>93</v>
      </c>
      <c r="C59" s="227"/>
      <c r="D59" s="228"/>
      <c r="E59" s="42">
        <v>25807278.079999998</v>
      </c>
      <c r="F59" s="21">
        <f>G59</f>
        <v>748411.06</v>
      </c>
      <c r="G59" s="21">
        <v>748411.06</v>
      </c>
      <c r="H59" s="21"/>
      <c r="I59" s="7"/>
    </row>
    <row r="60" spans="1:11" ht="34.5" customHeight="1" x14ac:dyDescent="0.25">
      <c r="A60" s="47" t="s">
        <v>7</v>
      </c>
      <c r="B60" s="220" t="s">
        <v>94</v>
      </c>
      <c r="C60" s="221"/>
      <c r="D60" s="222"/>
      <c r="E60" s="21"/>
      <c r="F60" s="21"/>
      <c r="G60" s="21"/>
      <c r="H60" s="21"/>
      <c r="I60" s="7"/>
    </row>
    <row r="61" spans="1:11" ht="33.75" customHeight="1" x14ac:dyDescent="0.25">
      <c r="A61" s="47" t="s">
        <v>8</v>
      </c>
      <c r="B61" s="220" t="s">
        <v>95</v>
      </c>
      <c r="C61" s="221"/>
      <c r="D61" s="222"/>
      <c r="E61" s="42">
        <v>25807278.079999998</v>
      </c>
      <c r="F61" s="21">
        <f>G61</f>
        <v>51614.559999999998</v>
      </c>
      <c r="G61" s="21">
        <v>51614.559999999998</v>
      </c>
      <c r="H61" s="21"/>
      <c r="I61" s="7"/>
    </row>
    <row r="62" spans="1:11" ht="33.75" customHeight="1" x14ac:dyDescent="0.25">
      <c r="A62" s="47" t="s">
        <v>42</v>
      </c>
      <c r="B62" s="220" t="s">
        <v>96</v>
      </c>
      <c r="C62" s="221"/>
      <c r="D62" s="222"/>
      <c r="E62" s="21"/>
      <c r="F62" s="21"/>
      <c r="G62" s="21"/>
      <c r="H62" s="21"/>
      <c r="I62" s="7"/>
    </row>
    <row r="63" spans="1:11" ht="39.75" customHeight="1" x14ac:dyDescent="0.25">
      <c r="A63" s="47" t="s">
        <v>43</v>
      </c>
      <c r="B63" s="220" t="s">
        <v>96</v>
      </c>
      <c r="C63" s="221"/>
      <c r="D63" s="222"/>
      <c r="E63" s="21"/>
      <c r="F63" s="21"/>
      <c r="G63" s="21"/>
      <c r="H63" s="21"/>
      <c r="I63" s="7"/>
    </row>
    <row r="64" spans="1:11" ht="30" customHeight="1" x14ac:dyDescent="0.25">
      <c r="A64" s="47" t="s">
        <v>44</v>
      </c>
      <c r="B64" s="220" t="s">
        <v>98</v>
      </c>
      <c r="C64" s="221"/>
      <c r="D64" s="222"/>
      <c r="E64" s="42">
        <v>25807278.079999998</v>
      </c>
      <c r="F64" s="21">
        <f>G64</f>
        <v>1316171.19</v>
      </c>
      <c r="G64" s="21">
        <v>1316171.19</v>
      </c>
      <c r="H64" s="21"/>
      <c r="I64" s="7"/>
    </row>
    <row r="65" spans="1:49" ht="30.75" customHeight="1" x14ac:dyDescent="0.25">
      <c r="A65" s="219" t="s">
        <v>32</v>
      </c>
      <c r="B65" s="219"/>
      <c r="C65" s="219"/>
      <c r="D65" s="219"/>
      <c r="E65" s="15" t="s">
        <v>25</v>
      </c>
      <c r="F65" s="48">
        <f>F54+F58+F64</f>
        <v>7797190.6999999993</v>
      </c>
      <c r="G65" s="48">
        <f>G54+G58+G64</f>
        <v>7797190.6999999993</v>
      </c>
      <c r="H65" s="48">
        <f>H54+H58+H64</f>
        <v>0</v>
      </c>
      <c r="I65" s="7"/>
    </row>
    <row r="66" spans="1:49" ht="16.5" customHeight="1" x14ac:dyDescent="0.25">
      <c r="B66" s="49"/>
      <c r="C66" s="49"/>
      <c r="D66" s="49"/>
      <c r="E66" s="46"/>
      <c r="F66" s="7"/>
    </row>
    <row r="67" spans="1:49" ht="99" customHeight="1" x14ac:dyDescent="0.25">
      <c r="A67" s="251" t="s">
        <v>99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</row>
    <row r="68" spans="1:49" ht="21" customHeight="1" x14ac:dyDescent="0.25">
      <c r="B68" s="218"/>
      <c r="C68" s="218"/>
      <c r="D68" s="218"/>
      <c r="E68" s="218"/>
      <c r="F68" s="218"/>
    </row>
    <row r="69" spans="1:49" s="50" customFormat="1" ht="27" customHeight="1" x14ac:dyDescent="0.25">
      <c r="A69" s="252" t="s">
        <v>102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</row>
    <row r="70" spans="1:49" s="50" customFormat="1" ht="16.5" customHeight="1" x14ac:dyDescent="0.2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49" ht="15.75" customHeight="1" x14ac:dyDescent="0.25">
      <c r="B71" s="8" t="s">
        <v>138</v>
      </c>
      <c r="C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8" t="s">
        <v>143</v>
      </c>
      <c r="C73" s="8"/>
      <c r="D73" s="8" t="s">
        <v>134</v>
      </c>
      <c r="E73" s="8"/>
      <c r="F73" s="8"/>
      <c r="G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ht="15.75" customHeight="1" x14ac:dyDescent="0.25">
      <c r="B74" s="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49" s="50" customFormat="1" ht="15.75" customHeight="1" x14ac:dyDescent="0.25">
      <c r="A75" s="223" t="s">
        <v>82</v>
      </c>
      <c r="B75" s="217" t="s">
        <v>0</v>
      </c>
      <c r="C75" s="217"/>
      <c r="D75" s="217"/>
      <c r="E75" s="217" t="s">
        <v>45</v>
      </c>
      <c r="F75" s="217" t="s">
        <v>46</v>
      </c>
      <c r="G75" s="236" t="s">
        <v>31</v>
      </c>
      <c r="H75" s="237"/>
      <c r="I75" s="238"/>
    </row>
    <row r="76" spans="1:49" s="50" customFormat="1" ht="51" customHeight="1" x14ac:dyDescent="0.25">
      <c r="A76" s="224"/>
      <c r="B76" s="217"/>
      <c r="C76" s="217"/>
      <c r="D76" s="217"/>
      <c r="E76" s="217"/>
      <c r="F76" s="217"/>
      <c r="G76" s="103" t="s">
        <v>47</v>
      </c>
      <c r="H76" s="106" t="s">
        <v>20</v>
      </c>
      <c r="I76" s="103" t="s">
        <v>26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</row>
    <row r="77" spans="1:49" s="50" customFormat="1" x14ac:dyDescent="0.25">
      <c r="A77" s="105">
        <v>1</v>
      </c>
      <c r="B77" s="250">
        <v>2</v>
      </c>
      <c r="C77" s="250"/>
      <c r="D77" s="250"/>
      <c r="E77" s="105">
        <v>3</v>
      </c>
      <c r="F77" s="54">
        <v>4</v>
      </c>
      <c r="G77" s="55">
        <v>4</v>
      </c>
      <c r="H77" s="56">
        <v>5</v>
      </c>
      <c r="I77" s="55">
        <v>6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s="50" customFormat="1" ht="32.25" customHeight="1" x14ac:dyDescent="0.25">
      <c r="A78" s="57" t="s">
        <v>48</v>
      </c>
      <c r="B78" s="225"/>
      <c r="C78" s="225"/>
      <c r="D78" s="225"/>
      <c r="E78" s="58"/>
      <c r="F78" s="59"/>
      <c r="G78" s="42"/>
      <c r="H78" s="98"/>
      <c r="I78" s="4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s="50" customFormat="1" ht="30.75" customHeight="1" x14ac:dyDescent="0.25">
      <c r="A79" s="57" t="s">
        <v>41</v>
      </c>
      <c r="B79" s="225"/>
      <c r="C79" s="225"/>
      <c r="D79" s="225"/>
      <c r="E79" s="58"/>
      <c r="F79" s="59"/>
      <c r="G79" s="42"/>
      <c r="H79" s="98"/>
      <c r="I79" s="4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s="50" customFormat="1" ht="35.25" customHeight="1" x14ac:dyDescent="0.25">
      <c r="A80" s="57" t="s">
        <v>44</v>
      </c>
      <c r="B80" s="225"/>
      <c r="C80" s="225"/>
      <c r="D80" s="225"/>
      <c r="E80" s="58"/>
      <c r="F80" s="59"/>
      <c r="G80" s="42"/>
      <c r="H80" s="98"/>
      <c r="I80" s="4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:49" s="50" customFormat="1" x14ac:dyDescent="0.25">
      <c r="A81" s="256" t="s">
        <v>24</v>
      </c>
      <c r="B81" s="257"/>
      <c r="C81" s="257"/>
      <c r="D81" s="258"/>
      <c r="E81" s="58" t="s">
        <v>25</v>
      </c>
      <c r="F81" s="60" t="s">
        <v>25</v>
      </c>
      <c r="G81" s="21"/>
      <c r="H81" s="98"/>
      <c r="I81" s="42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</row>
    <row r="82" spans="1:49" s="50" customFormat="1" x14ac:dyDescent="0.25"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</row>
    <row r="83" spans="1:49" s="50" customFormat="1" ht="69" customHeight="1" x14ac:dyDescent="0.25">
      <c r="A83" s="243" t="s">
        <v>103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</row>
    <row r="84" spans="1:49" s="50" customFormat="1" x14ac:dyDescent="0.25"/>
    <row r="85" spans="1:49" ht="15.75" customHeight="1" x14ac:dyDescent="0.25">
      <c r="A85" s="252" t="s">
        <v>105</v>
      </c>
      <c r="B85" s="252"/>
      <c r="C85" s="252"/>
      <c r="D85" s="252"/>
      <c r="E85" s="252"/>
      <c r="F85" s="252"/>
      <c r="G85" s="252"/>
      <c r="H85" s="252"/>
      <c r="I85" s="252"/>
      <c r="J85" s="252"/>
      <c r="K85" s="252"/>
    </row>
    <row r="86" spans="1:49" ht="15.7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1:49" ht="15.75" customHeight="1" x14ac:dyDescent="0.25">
      <c r="B87" s="8" t="s">
        <v>142</v>
      </c>
      <c r="C87" s="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49" ht="15.75" customHeight="1" x14ac:dyDescent="0.25">
      <c r="B88" s="1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49" ht="15.75" customHeight="1" x14ac:dyDescent="0.25">
      <c r="B89" s="8" t="s">
        <v>143</v>
      </c>
      <c r="C89" s="8"/>
      <c r="D89" s="8" t="s">
        <v>134</v>
      </c>
      <c r="E89" s="8"/>
      <c r="F89" s="8"/>
      <c r="G89" s="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49" ht="15.75" customHeight="1" x14ac:dyDescent="0.25">
      <c r="A90" s="9"/>
      <c r="B90" s="9"/>
      <c r="C90" s="9"/>
      <c r="D90" s="9"/>
    </row>
    <row r="91" spans="1:49" ht="15.75" customHeight="1" x14ac:dyDescent="0.25">
      <c r="A91" s="223" t="s">
        <v>82</v>
      </c>
      <c r="B91" s="216" t="s">
        <v>56</v>
      </c>
      <c r="C91" s="216"/>
      <c r="D91" s="214" t="s">
        <v>57</v>
      </c>
      <c r="E91" s="214" t="s">
        <v>58</v>
      </c>
      <c r="F91" s="262" t="s">
        <v>31</v>
      </c>
      <c r="G91" s="263"/>
      <c r="H91" s="264"/>
    </row>
    <row r="92" spans="1:49" ht="51.75" customHeight="1" x14ac:dyDescent="0.25">
      <c r="A92" s="224"/>
      <c r="B92" s="216"/>
      <c r="C92" s="216"/>
      <c r="D92" s="215"/>
      <c r="E92" s="215"/>
      <c r="F92" s="63" t="s">
        <v>59</v>
      </c>
      <c r="G92" s="106" t="s">
        <v>20</v>
      </c>
      <c r="H92" s="103" t="s">
        <v>26</v>
      </c>
    </row>
    <row r="93" spans="1:49" x14ac:dyDescent="0.25">
      <c r="A93" s="102">
        <v>1</v>
      </c>
      <c r="B93" s="259">
        <v>2</v>
      </c>
      <c r="C93" s="259"/>
      <c r="D93" s="102">
        <v>3</v>
      </c>
      <c r="E93" s="102">
        <v>4</v>
      </c>
      <c r="F93" s="102">
        <v>5</v>
      </c>
      <c r="G93" s="65">
        <v>6</v>
      </c>
      <c r="H93" s="102">
        <v>7</v>
      </c>
    </row>
    <row r="94" spans="1:49" x14ac:dyDescent="0.25">
      <c r="A94" s="15">
        <v>1</v>
      </c>
      <c r="B94" s="260" t="s">
        <v>60</v>
      </c>
      <c r="C94" s="260"/>
      <c r="D94" s="66">
        <v>166346267</v>
      </c>
      <c r="E94" s="66">
        <v>1.5</v>
      </c>
      <c r="F94" s="42">
        <v>2495194</v>
      </c>
      <c r="G94" s="153"/>
      <c r="H94" s="172">
        <v>2321107</v>
      </c>
    </row>
    <row r="95" spans="1:49" x14ac:dyDescent="0.25">
      <c r="A95" s="247" t="s">
        <v>24</v>
      </c>
      <c r="B95" s="261"/>
      <c r="C95" s="248"/>
      <c r="D95" s="67"/>
      <c r="E95" s="68" t="s">
        <v>25</v>
      </c>
      <c r="F95" s="21"/>
      <c r="G95" s="98"/>
      <c r="H95" s="172">
        <v>2321107</v>
      </c>
    </row>
    <row r="96" spans="1:49" x14ac:dyDescent="0.25">
      <c r="A96" s="7"/>
      <c r="B96" s="7"/>
      <c r="C96" s="7"/>
      <c r="D96" s="7"/>
      <c r="E96" s="7"/>
      <c r="F96" s="7"/>
      <c r="G96" s="7"/>
    </row>
    <row r="97" spans="1:50" ht="49.5" customHeight="1" x14ac:dyDescent="0.25">
      <c r="A97" s="254" t="s">
        <v>109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4"/>
    </row>
    <row r="98" spans="1:50" x14ac:dyDescent="0.25">
      <c r="A98" s="7"/>
      <c r="B98" s="7"/>
      <c r="C98" s="7"/>
      <c r="D98" s="7"/>
      <c r="E98" s="7"/>
      <c r="F98" s="7"/>
      <c r="G98" s="7"/>
    </row>
    <row r="99" spans="1:50" x14ac:dyDescent="0.25">
      <c r="A99" s="255" t="s">
        <v>110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</row>
    <row r="100" spans="1:50" ht="17.25" customHeight="1" x14ac:dyDescent="0.25">
      <c r="A100" s="253" t="s">
        <v>104</v>
      </c>
      <c r="B100" s="253"/>
      <c r="C100" s="253"/>
      <c r="D100" s="253"/>
      <c r="E100" s="253"/>
      <c r="F100" s="7"/>
      <c r="G100" s="7"/>
    </row>
    <row r="101" spans="1:50" ht="15.75" customHeight="1" x14ac:dyDescent="0.25">
      <c r="B101" s="8" t="s">
        <v>144</v>
      </c>
      <c r="C101" s="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50" ht="15.75" customHeight="1" x14ac:dyDescent="0.25">
      <c r="B102" s="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50" ht="15.75" customHeight="1" x14ac:dyDescent="0.25">
      <c r="B103" s="8" t="s">
        <v>143</v>
      </c>
      <c r="C103" s="8"/>
      <c r="D103" s="8" t="s">
        <v>134</v>
      </c>
      <c r="E103" s="8"/>
      <c r="F103" s="8"/>
      <c r="G103" s="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50" ht="17.25" customHeight="1" x14ac:dyDescent="0.25">
      <c r="A104" s="99"/>
      <c r="B104" s="99"/>
      <c r="C104" s="99"/>
      <c r="D104" s="99"/>
      <c r="E104" s="99"/>
      <c r="F104" s="7"/>
      <c r="G104" s="7"/>
    </row>
    <row r="105" spans="1:50" x14ac:dyDescent="0.25">
      <c r="A105" s="223" t="s">
        <v>82</v>
      </c>
      <c r="B105" s="246" t="s">
        <v>0</v>
      </c>
      <c r="C105" s="246" t="s">
        <v>45</v>
      </c>
      <c r="D105" s="246" t="s">
        <v>46</v>
      </c>
      <c r="E105" s="187" t="s">
        <v>31</v>
      </c>
      <c r="F105" s="240"/>
      <c r="G105" s="188"/>
      <c r="H105" s="62"/>
    </row>
    <row r="106" spans="1:50" ht="48.75" customHeight="1" x14ac:dyDescent="0.25">
      <c r="A106" s="224"/>
      <c r="B106" s="246"/>
      <c r="C106" s="246"/>
      <c r="D106" s="246"/>
      <c r="E106" s="70" t="s">
        <v>47</v>
      </c>
      <c r="F106" s="71" t="s">
        <v>20</v>
      </c>
      <c r="G106" s="107" t="s">
        <v>26</v>
      </c>
      <c r="H106" s="73"/>
      <c r="I106" s="74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7"/>
    </row>
    <row r="107" spans="1:50" ht="14.25" customHeight="1" x14ac:dyDescent="0.25">
      <c r="A107" s="39">
        <v>1</v>
      </c>
      <c r="B107" s="75">
        <v>2</v>
      </c>
      <c r="C107" s="75">
        <v>3</v>
      </c>
      <c r="D107" s="75">
        <v>4</v>
      </c>
      <c r="E107" s="75">
        <v>5</v>
      </c>
      <c r="F107" s="40">
        <v>6</v>
      </c>
      <c r="G107" s="39">
        <v>7</v>
      </c>
      <c r="H107" s="41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7"/>
    </row>
    <row r="108" spans="1:50" x14ac:dyDescent="0.25">
      <c r="A108" s="152"/>
      <c r="B108" s="24"/>
      <c r="C108" s="24"/>
      <c r="D108" s="24"/>
      <c r="E108" s="18"/>
      <c r="F108" s="60"/>
      <c r="G108" s="67"/>
      <c r="H108" s="7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7"/>
    </row>
    <row r="109" spans="1:50" x14ac:dyDescent="0.25">
      <c r="A109" s="154"/>
      <c r="B109" s="70"/>
      <c r="C109" s="67"/>
      <c r="D109" s="67"/>
      <c r="E109" s="67"/>
      <c r="F109" s="60"/>
      <c r="G109" s="67"/>
      <c r="H109" s="7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7"/>
    </row>
    <row r="110" spans="1:50" x14ac:dyDescent="0.25">
      <c r="A110" s="247" t="s">
        <v>24</v>
      </c>
      <c r="B110" s="248"/>
      <c r="C110" s="67" t="s">
        <v>25</v>
      </c>
      <c r="D110" s="67" t="s">
        <v>25</v>
      </c>
      <c r="E110" s="67">
        <f>E109+E108</f>
        <v>0</v>
      </c>
      <c r="F110" s="60"/>
      <c r="G110" s="67">
        <f>G109+G108</f>
        <v>0</v>
      </c>
      <c r="H110" s="7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7"/>
    </row>
    <row r="111" spans="1:50" x14ac:dyDescent="0.25">
      <c r="A111" s="77"/>
      <c r="B111" s="77"/>
      <c r="C111" s="76"/>
      <c r="D111" s="76"/>
      <c r="E111" s="76"/>
      <c r="F111" s="76"/>
      <c r="G111" s="76"/>
      <c r="H111" s="7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7"/>
    </row>
    <row r="112" spans="1:50" ht="36" customHeight="1" x14ac:dyDescent="0.25">
      <c r="A112" s="266" t="s">
        <v>111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7"/>
    </row>
    <row r="113" spans="1:50" x14ac:dyDescent="0.25">
      <c r="B113" s="1"/>
      <c r="I113" s="7"/>
      <c r="J113" s="78"/>
      <c r="K113" s="78"/>
    </row>
    <row r="114" spans="1:50" ht="15.75" customHeight="1" x14ac:dyDescent="0.25">
      <c r="A114" s="267" t="s">
        <v>112</v>
      </c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79"/>
    </row>
    <row r="115" spans="1:50" ht="15.75" customHeight="1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79"/>
    </row>
    <row r="116" spans="1:50" ht="15.75" customHeight="1" x14ac:dyDescent="0.25">
      <c r="B116" s="8" t="s">
        <v>144</v>
      </c>
      <c r="C116" s="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50" ht="15.75" customHeight="1" x14ac:dyDescent="0.25">
      <c r="B117" s="1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50" ht="15.75" customHeight="1" x14ac:dyDescent="0.25">
      <c r="B118" s="8" t="s">
        <v>143</v>
      </c>
      <c r="C118" s="8"/>
      <c r="D118" s="8" t="s">
        <v>134</v>
      </c>
      <c r="E118" s="8"/>
      <c r="F118" s="8"/>
      <c r="G118" s="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50" ht="15.75" customHeight="1" x14ac:dyDescent="0.25">
      <c r="A119" s="108"/>
      <c r="B119" s="108"/>
      <c r="C119" s="108"/>
      <c r="D119" s="108"/>
      <c r="E119" s="108"/>
      <c r="F119" s="108"/>
      <c r="G119" s="79"/>
      <c r="H119" s="79"/>
      <c r="I119" s="79"/>
      <c r="J119" s="79"/>
      <c r="K119" s="79"/>
      <c r="L119" s="79"/>
    </row>
    <row r="120" spans="1:50" ht="15.75" customHeight="1" x14ac:dyDescent="0.25">
      <c r="A120" s="223" t="s">
        <v>82</v>
      </c>
      <c r="B120" s="246" t="s">
        <v>0</v>
      </c>
      <c r="C120" s="246" t="s">
        <v>45</v>
      </c>
      <c r="D120" s="246" t="s">
        <v>46</v>
      </c>
      <c r="E120" s="187" t="s">
        <v>31</v>
      </c>
      <c r="F120" s="240"/>
      <c r="G120" s="188"/>
      <c r="H120" s="62"/>
    </row>
    <row r="121" spans="1:50" ht="47.25" customHeight="1" x14ac:dyDescent="0.25">
      <c r="A121" s="224"/>
      <c r="B121" s="246"/>
      <c r="C121" s="246"/>
      <c r="D121" s="246"/>
      <c r="E121" s="70" t="s">
        <v>47</v>
      </c>
      <c r="F121" s="107" t="s">
        <v>20</v>
      </c>
      <c r="G121" s="107" t="s">
        <v>26</v>
      </c>
      <c r="H121" s="73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7"/>
    </row>
    <row r="122" spans="1:50" ht="12" customHeight="1" x14ac:dyDescent="0.25">
      <c r="A122" s="82">
        <v>1</v>
      </c>
      <c r="B122" s="83">
        <v>2</v>
      </c>
      <c r="C122" s="83">
        <v>3</v>
      </c>
      <c r="D122" s="83">
        <v>4</v>
      </c>
      <c r="E122" s="75">
        <v>5</v>
      </c>
      <c r="F122" s="39">
        <v>6</v>
      </c>
      <c r="G122" s="39">
        <v>7</v>
      </c>
      <c r="H122" s="41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7"/>
    </row>
    <row r="123" spans="1:50" x14ac:dyDescent="0.25">
      <c r="A123" s="15"/>
      <c r="B123" s="11"/>
      <c r="C123" s="17"/>
      <c r="D123" s="17"/>
      <c r="E123" s="67"/>
      <c r="F123" s="67"/>
      <c r="G123" s="67"/>
      <c r="H123" s="7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7"/>
    </row>
    <row r="124" spans="1:50" x14ac:dyDescent="0.25">
      <c r="A124" s="15"/>
      <c r="B124" s="11"/>
      <c r="C124" s="17"/>
      <c r="D124" s="17"/>
      <c r="E124" s="67"/>
      <c r="F124" s="67"/>
      <c r="G124" s="67"/>
      <c r="H124" s="7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7"/>
    </row>
    <row r="125" spans="1:50" x14ac:dyDescent="0.25">
      <c r="A125" s="247" t="s">
        <v>24</v>
      </c>
      <c r="B125" s="248"/>
      <c r="C125" s="17" t="s">
        <v>25</v>
      </c>
      <c r="D125" s="17" t="s">
        <v>25</v>
      </c>
      <c r="E125" s="67"/>
      <c r="F125" s="67"/>
      <c r="G125" s="67"/>
      <c r="H125" s="7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7"/>
    </row>
    <row r="126" spans="1:50" x14ac:dyDescent="0.25">
      <c r="A126" s="46"/>
      <c r="B126" s="7"/>
      <c r="C126" s="46"/>
      <c r="D126" s="46"/>
      <c r="E126" s="46"/>
      <c r="F126" s="46"/>
      <c r="G126" s="7"/>
      <c r="H126" s="78"/>
      <c r="I126" s="78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39" customHeight="1" x14ac:dyDescent="0.25">
      <c r="A127" s="254" t="s">
        <v>113</v>
      </c>
      <c r="B127" s="254"/>
      <c r="C127" s="254"/>
      <c r="D127" s="254"/>
      <c r="E127" s="254"/>
      <c r="F127" s="254"/>
      <c r="G127" s="254"/>
      <c r="H127" s="254"/>
      <c r="I127" s="254"/>
      <c r="J127" s="254"/>
      <c r="K127" s="254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x14ac:dyDescent="0.25">
      <c r="A128" s="46"/>
      <c r="B128" s="7"/>
      <c r="C128" s="46"/>
      <c r="D128" s="46"/>
      <c r="E128" s="46"/>
      <c r="F128" s="46"/>
      <c r="G128" s="7"/>
      <c r="H128" s="78"/>
      <c r="I128" s="7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36" x14ac:dyDescent="0.25">
      <c r="A129" s="255" t="s">
        <v>114</v>
      </c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</row>
    <row r="130" spans="1:36" x14ac:dyDescent="0.25">
      <c r="A130" s="46"/>
      <c r="B130" s="7"/>
      <c r="C130" s="46"/>
      <c r="D130" s="46"/>
      <c r="E130" s="46"/>
      <c r="F130" s="46"/>
      <c r="G130" s="7"/>
      <c r="H130" s="78"/>
      <c r="I130" s="78"/>
      <c r="J130" s="7"/>
    </row>
    <row r="131" spans="1:36" ht="15.75" customHeight="1" x14ac:dyDescent="0.25">
      <c r="B131" s="8" t="s">
        <v>140</v>
      </c>
      <c r="C131" s="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6" ht="15.75" customHeight="1" x14ac:dyDescent="0.25">
      <c r="B132" s="1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6" ht="15.75" customHeight="1" x14ac:dyDescent="0.25">
      <c r="B133" s="8" t="s">
        <v>143</v>
      </c>
      <c r="C133" s="8"/>
      <c r="D133" s="8" t="s">
        <v>134</v>
      </c>
      <c r="E133" s="8"/>
      <c r="F133" s="8"/>
      <c r="G133" s="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6" x14ac:dyDescent="0.25">
      <c r="A134" s="46"/>
      <c r="B134" s="7"/>
      <c r="C134" s="46"/>
      <c r="D134" s="46"/>
      <c r="E134" s="46"/>
      <c r="F134" s="46"/>
      <c r="G134" s="7"/>
      <c r="H134" s="78"/>
      <c r="I134" s="78"/>
      <c r="J134" s="7"/>
    </row>
    <row r="135" spans="1:36" x14ac:dyDescent="0.25">
      <c r="A135" s="46"/>
      <c r="B135" s="34" t="s">
        <v>115</v>
      </c>
      <c r="C135" s="46"/>
      <c r="D135" s="46"/>
      <c r="E135" s="46"/>
      <c r="F135" s="46"/>
      <c r="G135" s="7"/>
      <c r="H135" s="78"/>
      <c r="I135" s="78"/>
      <c r="J135" s="7"/>
    </row>
    <row r="136" spans="1:36" x14ac:dyDescent="0.25">
      <c r="A136" s="84"/>
      <c r="B136" s="84"/>
      <c r="C136" s="84"/>
      <c r="D136" s="84"/>
      <c r="E136" s="46"/>
      <c r="F136" s="46"/>
      <c r="G136" s="7"/>
      <c r="H136" s="78"/>
      <c r="I136" s="78"/>
      <c r="J136" s="7"/>
    </row>
    <row r="137" spans="1:36" ht="22.5" customHeight="1" x14ac:dyDescent="0.25">
      <c r="A137" s="223" t="s">
        <v>82</v>
      </c>
      <c r="B137" s="246" t="s">
        <v>33</v>
      </c>
      <c r="C137" s="246" t="s">
        <v>61</v>
      </c>
      <c r="D137" s="246" t="s">
        <v>62</v>
      </c>
      <c r="E137" s="246" t="s">
        <v>63</v>
      </c>
      <c r="F137" s="187" t="s">
        <v>31</v>
      </c>
      <c r="G137" s="240"/>
      <c r="H137" s="188"/>
      <c r="I137" s="6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56.25" customHeight="1" x14ac:dyDescent="0.25">
      <c r="A138" s="224"/>
      <c r="B138" s="246"/>
      <c r="C138" s="246"/>
      <c r="D138" s="246"/>
      <c r="E138" s="246"/>
      <c r="F138" s="104" t="s">
        <v>64</v>
      </c>
      <c r="G138" s="106" t="s">
        <v>20</v>
      </c>
      <c r="H138" s="103" t="s">
        <v>26</v>
      </c>
      <c r="I138" s="73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7"/>
    </row>
    <row r="139" spans="1:36" x14ac:dyDescent="0.25">
      <c r="A139" s="16">
        <v>1</v>
      </c>
      <c r="B139" s="16">
        <v>2</v>
      </c>
      <c r="C139" s="16">
        <v>3</v>
      </c>
      <c r="D139" s="16">
        <v>4</v>
      </c>
      <c r="E139" s="16">
        <v>5</v>
      </c>
      <c r="F139" s="19">
        <v>6</v>
      </c>
      <c r="G139" s="40">
        <v>7</v>
      </c>
      <c r="H139" s="39">
        <v>8</v>
      </c>
      <c r="I139" s="41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7"/>
    </row>
    <row r="140" spans="1:36" x14ac:dyDescent="0.25">
      <c r="A140" s="47"/>
      <c r="B140" s="152" t="s">
        <v>181</v>
      </c>
      <c r="C140" s="24">
        <v>5</v>
      </c>
      <c r="D140" s="24">
        <v>12</v>
      </c>
      <c r="E140" s="24">
        <v>703.61</v>
      </c>
      <c r="F140" s="18">
        <v>42216.75</v>
      </c>
      <c r="G140" s="60"/>
      <c r="H140" s="163">
        <v>42216.75</v>
      </c>
      <c r="I140" s="7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7"/>
    </row>
    <row r="141" spans="1:36" x14ac:dyDescent="0.25">
      <c r="A141" s="47"/>
      <c r="B141" s="154" t="s">
        <v>182</v>
      </c>
      <c r="C141" s="70">
        <v>1</v>
      </c>
      <c r="D141" s="24">
        <v>12</v>
      </c>
      <c r="E141" s="67">
        <v>3100</v>
      </c>
      <c r="F141" s="67">
        <v>37200</v>
      </c>
      <c r="G141" s="60"/>
      <c r="H141" s="163">
        <v>37200</v>
      </c>
      <c r="I141" s="7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7"/>
    </row>
    <row r="142" spans="1:36" x14ac:dyDescent="0.25">
      <c r="A142" s="256" t="s">
        <v>65</v>
      </c>
      <c r="B142" s="258"/>
      <c r="C142" s="24" t="s">
        <v>25</v>
      </c>
      <c r="D142" s="24" t="s">
        <v>25</v>
      </c>
      <c r="E142" s="24" t="s">
        <v>25</v>
      </c>
      <c r="F142" s="18">
        <v>79416.75</v>
      </c>
      <c r="G142" s="60"/>
      <c r="H142" s="163">
        <f>H141+H140</f>
        <v>79416.75</v>
      </c>
      <c r="I142" s="7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7"/>
    </row>
    <row r="143" spans="1:36" x14ac:dyDescent="0.25">
      <c r="A143" s="46"/>
      <c r="B143" s="7"/>
      <c r="C143" s="46"/>
      <c r="D143" s="46"/>
      <c r="E143" s="46"/>
      <c r="F143" s="46"/>
      <c r="G143" s="7"/>
      <c r="H143" s="78"/>
      <c r="I143" s="78"/>
      <c r="J143" s="7"/>
    </row>
    <row r="144" spans="1:36" ht="151.5" customHeight="1" x14ac:dyDescent="0.25">
      <c r="A144" s="254" t="s">
        <v>116</v>
      </c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</row>
    <row r="145" spans="1:11" x14ac:dyDescent="0.25">
      <c r="A145" s="46"/>
      <c r="B145" s="7"/>
      <c r="C145" s="46"/>
      <c r="D145" s="46"/>
      <c r="E145" s="46"/>
      <c r="F145" s="46"/>
      <c r="G145" s="7"/>
      <c r="H145" s="78"/>
      <c r="I145" s="78"/>
      <c r="J145" s="7"/>
    </row>
    <row r="146" spans="1:11" x14ac:dyDescent="0.25">
      <c r="A146" s="84"/>
      <c r="B146" s="84" t="s">
        <v>117</v>
      </c>
      <c r="C146" s="84"/>
      <c r="D146" s="84"/>
      <c r="E146" s="84"/>
      <c r="F146" s="46"/>
      <c r="G146" s="7"/>
      <c r="H146" s="78"/>
      <c r="I146" s="78"/>
      <c r="J146" s="7"/>
    </row>
    <row r="147" spans="1:11" x14ac:dyDescent="0.25">
      <c r="A147" s="46"/>
      <c r="B147" s="7"/>
      <c r="C147" s="46"/>
      <c r="D147" s="46"/>
      <c r="E147" s="46"/>
      <c r="F147" s="46"/>
      <c r="G147" s="7"/>
      <c r="H147" s="78"/>
      <c r="I147" s="78"/>
      <c r="J147" s="7"/>
    </row>
    <row r="148" spans="1:11" x14ac:dyDescent="0.25">
      <c r="A148" s="223" t="s">
        <v>82</v>
      </c>
      <c r="B148" s="246" t="s">
        <v>33</v>
      </c>
      <c r="C148" s="246" t="s">
        <v>66</v>
      </c>
      <c r="D148" s="246" t="s">
        <v>67</v>
      </c>
      <c r="E148" s="187" t="s">
        <v>31</v>
      </c>
      <c r="F148" s="240"/>
      <c r="G148" s="188"/>
      <c r="H148" s="62"/>
      <c r="I148" s="78"/>
      <c r="J148" s="7"/>
    </row>
    <row r="149" spans="1:11" ht="31.5" x14ac:dyDescent="0.25">
      <c r="A149" s="224"/>
      <c r="B149" s="246"/>
      <c r="C149" s="246"/>
      <c r="D149" s="246"/>
      <c r="E149" s="70" t="s">
        <v>118</v>
      </c>
      <c r="F149" s="71" t="s">
        <v>20</v>
      </c>
      <c r="G149" s="107" t="s">
        <v>26</v>
      </c>
      <c r="H149" s="73"/>
      <c r="I149" s="78"/>
      <c r="J149" s="7"/>
    </row>
    <row r="150" spans="1:11" x14ac:dyDescent="0.25">
      <c r="A150" s="82">
        <v>1</v>
      </c>
      <c r="B150" s="83">
        <v>2</v>
      </c>
      <c r="C150" s="83">
        <v>3</v>
      </c>
      <c r="D150" s="83">
        <v>4</v>
      </c>
      <c r="E150" s="75">
        <v>5</v>
      </c>
      <c r="F150" s="40">
        <v>6</v>
      </c>
      <c r="G150" s="39">
        <v>7</v>
      </c>
      <c r="H150" s="41"/>
      <c r="I150" s="78"/>
      <c r="J150" s="7"/>
    </row>
    <row r="151" spans="1:11" x14ac:dyDescent="0.25">
      <c r="A151" s="15"/>
      <c r="B151" s="11"/>
      <c r="C151" s="17"/>
      <c r="D151" s="17"/>
      <c r="E151" s="67"/>
      <c r="F151" s="60"/>
      <c r="G151" s="67"/>
      <c r="H151" s="76"/>
      <c r="I151" s="78"/>
      <c r="J151" s="7"/>
    </row>
    <row r="152" spans="1:11" x14ac:dyDescent="0.25">
      <c r="A152" s="15"/>
      <c r="B152" s="11"/>
      <c r="C152" s="17"/>
      <c r="D152" s="17"/>
      <c r="E152" s="67"/>
      <c r="F152" s="60"/>
      <c r="G152" s="67"/>
      <c r="H152" s="76"/>
      <c r="I152" s="78"/>
      <c r="J152" s="7"/>
    </row>
    <row r="153" spans="1:11" x14ac:dyDescent="0.25">
      <c r="A153" s="247" t="s">
        <v>24</v>
      </c>
      <c r="B153" s="248"/>
      <c r="C153" s="17" t="s">
        <v>25</v>
      </c>
      <c r="D153" s="17" t="s">
        <v>25</v>
      </c>
      <c r="E153" s="67"/>
      <c r="F153" s="60"/>
      <c r="G153" s="67"/>
      <c r="H153" s="76"/>
      <c r="I153" s="78"/>
      <c r="J153" s="7"/>
    </row>
    <row r="154" spans="1:11" x14ac:dyDescent="0.25">
      <c r="A154" s="46"/>
      <c r="B154" s="7"/>
      <c r="C154" s="46"/>
      <c r="D154" s="46"/>
      <c r="E154" s="46"/>
      <c r="F154" s="46"/>
      <c r="G154" s="7"/>
      <c r="H154" s="78"/>
      <c r="I154" s="78"/>
      <c r="J154" s="7"/>
    </row>
    <row r="155" spans="1:11" ht="36" customHeight="1" x14ac:dyDescent="0.25">
      <c r="A155" s="270" t="s">
        <v>119</v>
      </c>
      <c r="B155" s="270"/>
      <c r="C155" s="270"/>
      <c r="D155" s="270"/>
      <c r="E155" s="270"/>
      <c r="F155" s="270"/>
      <c r="G155" s="270"/>
      <c r="H155" s="270"/>
      <c r="I155" s="270"/>
      <c r="J155" s="270"/>
      <c r="K155" s="270"/>
    </row>
    <row r="156" spans="1:11" x14ac:dyDescent="0.25">
      <c r="A156" s="46"/>
      <c r="B156" s="7"/>
      <c r="C156" s="46"/>
      <c r="D156" s="46"/>
      <c r="E156" s="46"/>
      <c r="F156" s="46"/>
      <c r="G156" s="7"/>
      <c r="H156" s="78"/>
      <c r="I156" s="78"/>
      <c r="J156" s="7"/>
    </row>
    <row r="157" spans="1:11" x14ac:dyDescent="0.25">
      <c r="A157" s="84"/>
      <c r="B157" s="84" t="s">
        <v>120</v>
      </c>
      <c r="C157" s="84"/>
      <c r="D157" s="84"/>
      <c r="E157" s="84"/>
      <c r="F157" s="84"/>
      <c r="G157" s="7"/>
      <c r="H157" s="78"/>
      <c r="I157" s="78"/>
      <c r="J157" s="7"/>
    </row>
    <row r="158" spans="1:11" x14ac:dyDescent="0.25">
      <c r="A158" s="46"/>
      <c r="B158" s="7"/>
      <c r="C158" s="46"/>
      <c r="D158" s="46"/>
      <c r="E158" s="46"/>
      <c r="F158" s="46"/>
      <c r="G158" s="7"/>
      <c r="H158" s="78"/>
      <c r="I158" s="78"/>
      <c r="J158" s="7"/>
    </row>
    <row r="159" spans="1:11" ht="15.75" customHeight="1" x14ac:dyDescent="0.25">
      <c r="A159" s="223" t="s">
        <v>82</v>
      </c>
      <c r="B159" s="246" t="s">
        <v>0</v>
      </c>
      <c r="C159" s="246" t="s">
        <v>68</v>
      </c>
      <c r="D159" s="246" t="s">
        <v>69</v>
      </c>
      <c r="E159" s="246" t="s">
        <v>70</v>
      </c>
      <c r="F159" s="187" t="s">
        <v>31</v>
      </c>
      <c r="G159" s="240"/>
      <c r="H159" s="188"/>
      <c r="I159" s="62"/>
      <c r="J159" s="7"/>
    </row>
    <row r="160" spans="1:11" ht="47.25" x14ac:dyDescent="0.25">
      <c r="A160" s="224"/>
      <c r="B160" s="246"/>
      <c r="C160" s="246"/>
      <c r="D160" s="246"/>
      <c r="E160" s="246"/>
      <c r="F160" s="95" t="s">
        <v>64</v>
      </c>
      <c r="G160" s="107" t="s">
        <v>20</v>
      </c>
      <c r="H160" s="107" t="s">
        <v>26</v>
      </c>
      <c r="I160" s="73"/>
      <c r="J160" s="7"/>
    </row>
    <row r="161" spans="1:11" x14ac:dyDescent="0.25">
      <c r="A161" s="16">
        <v>1</v>
      </c>
      <c r="B161" s="16">
        <v>2</v>
      </c>
      <c r="C161" s="16">
        <v>3</v>
      </c>
      <c r="D161" s="16">
        <v>4</v>
      </c>
      <c r="E161" s="16">
        <v>5</v>
      </c>
      <c r="F161" s="19">
        <v>6</v>
      </c>
      <c r="G161" s="39">
        <v>7</v>
      </c>
      <c r="H161" s="39">
        <v>8</v>
      </c>
      <c r="I161" s="41"/>
      <c r="J161" s="7"/>
    </row>
    <row r="162" spans="1:11" x14ac:dyDescent="0.25">
      <c r="A162" s="47" t="s">
        <v>48</v>
      </c>
      <c r="B162" s="152" t="s">
        <v>183</v>
      </c>
      <c r="C162" s="24">
        <v>135000</v>
      </c>
      <c r="D162" s="24">
        <v>5.5106000000000002</v>
      </c>
      <c r="E162" s="24">
        <v>1</v>
      </c>
      <c r="F162" s="171">
        <f>H162</f>
        <v>693698.4</v>
      </c>
      <c r="G162" s="67"/>
      <c r="H162" s="163">
        <v>693698.4</v>
      </c>
      <c r="I162" s="76"/>
      <c r="J162" s="7"/>
    </row>
    <row r="163" spans="1:11" ht="24.75" customHeight="1" x14ac:dyDescent="0.25">
      <c r="A163" s="47" t="s">
        <v>41</v>
      </c>
      <c r="B163" s="152" t="s">
        <v>184</v>
      </c>
      <c r="C163" s="24">
        <v>8747</v>
      </c>
      <c r="D163" s="24">
        <v>81.96</v>
      </c>
      <c r="E163" s="24">
        <v>1</v>
      </c>
      <c r="F163" s="171">
        <f t="shared" ref="F163" si="2">H163</f>
        <v>684477.72</v>
      </c>
      <c r="G163" s="67"/>
      <c r="H163" s="163">
        <v>684477.72</v>
      </c>
      <c r="I163" s="76"/>
      <c r="J163" s="7"/>
    </row>
    <row r="164" spans="1:11" x14ac:dyDescent="0.25">
      <c r="A164" s="47" t="s">
        <v>44</v>
      </c>
      <c r="B164" s="177" t="s">
        <v>185</v>
      </c>
      <c r="C164" s="24">
        <v>1065</v>
      </c>
      <c r="D164" s="24">
        <v>1757.52</v>
      </c>
      <c r="E164" s="24">
        <v>1</v>
      </c>
      <c r="F164" s="171">
        <f t="shared" ref="F164" si="3">H164</f>
        <v>1685998.43</v>
      </c>
      <c r="G164" s="67"/>
      <c r="H164" s="163">
        <v>1685998.43</v>
      </c>
      <c r="I164" s="76"/>
      <c r="J164" s="7"/>
    </row>
    <row r="165" spans="1:11" x14ac:dyDescent="0.25">
      <c r="A165" s="47" t="s">
        <v>52</v>
      </c>
      <c r="B165" s="152" t="s">
        <v>249</v>
      </c>
      <c r="C165" s="24">
        <v>1065</v>
      </c>
      <c r="D165" s="24">
        <v>1757.52</v>
      </c>
      <c r="E165" s="24">
        <v>1</v>
      </c>
      <c r="F165" s="171">
        <v>90659.520000000004</v>
      </c>
      <c r="G165" s="67"/>
      <c r="H165" s="163">
        <v>90659.520000000004</v>
      </c>
      <c r="I165" s="76"/>
      <c r="J165" s="7"/>
    </row>
    <row r="166" spans="1:11" x14ac:dyDescent="0.25">
      <c r="A166" s="256" t="s">
        <v>65</v>
      </c>
      <c r="B166" s="258"/>
      <c r="C166" s="24" t="s">
        <v>25</v>
      </c>
      <c r="D166" s="24" t="s">
        <v>25</v>
      </c>
      <c r="E166" s="24" t="s">
        <v>25</v>
      </c>
      <c r="F166" s="171">
        <f>F165+F163+F162+F164</f>
        <v>3154834.0700000003</v>
      </c>
      <c r="G166" s="67"/>
      <c r="H166" s="163">
        <f>H165+H163+H162+H164</f>
        <v>3154834.0700000003</v>
      </c>
      <c r="I166" s="76"/>
      <c r="J166" s="7"/>
    </row>
    <row r="167" spans="1:11" x14ac:dyDescent="0.25">
      <c r="A167" s="46"/>
      <c r="B167" s="7"/>
      <c r="C167" s="46"/>
      <c r="D167" s="46"/>
      <c r="E167" s="46"/>
      <c r="F167" s="46"/>
      <c r="G167" s="7"/>
      <c r="H167" s="78"/>
      <c r="I167" s="78"/>
      <c r="J167" s="7"/>
    </row>
    <row r="168" spans="1:11" ht="66.75" customHeight="1" x14ac:dyDescent="0.25">
      <c r="A168" s="254" t="s">
        <v>121</v>
      </c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</row>
    <row r="169" spans="1:11" x14ac:dyDescent="0.25">
      <c r="A169" s="46"/>
      <c r="B169" s="7"/>
      <c r="C169" s="46"/>
      <c r="D169" s="46"/>
      <c r="E169" s="46"/>
      <c r="F169" s="46"/>
      <c r="G169" s="7"/>
      <c r="H169" s="78"/>
      <c r="I169" s="78"/>
      <c r="J169" s="7"/>
    </row>
    <row r="170" spans="1:11" x14ac:dyDescent="0.25">
      <c r="A170" s="84"/>
      <c r="B170" s="84" t="s">
        <v>256</v>
      </c>
      <c r="C170" s="84"/>
      <c r="D170" s="84"/>
      <c r="E170" s="84"/>
      <c r="F170" s="46"/>
      <c r="G170" s="7"/>
      <c r="H170" s="78"/>
      <c r="I170" s="78"/>
      <c r="J170" s="7"/>
    </row>
    <row r="171" spans="1:11" x14ac:dyDescent="0.25">
      <c r="A171" s="46"/>
      <c r="B171" s="7"/>
      <c r="C171" s="46"/>
      <c r="D171" s="46"/>
      <c r="E171" s="46"/>
      <c r="F171" s="46"/>
      <c r="G171" s="7"/>
      <c r="H171" s="78"/>
      <c r="I171" s="78"/>
      <c r="J171" s="7"/>
    </row>
    <row r="172" spans="1:11" x14ac:dyDescent="0.25">
      <c r="A172" s="223" t="s">
        <v>82</v>
      </c>
      <c r="B172" s="246" t="s">
        <v>0</v>
      </c>
      <c r="C172" s="246" t="s">
        <v>71</v>
      </c>
      <c r="D172" s="246" t="s">
        <v>257</v>
      </c>
      <c r="E172" s="187" t="s">
        <v>31</v>
      </c>
      <c r="F172" s="240"/>
      <c r="G172" s="188"/>
      <c r="H172" s="62"/>
      <c r="I172" s="78"/>
      <c r="J172" s="7"/>
    </row>
    <row r="173" spans="1:11" ht="47.25" x14ac:dyDescent="0.25">
      <c r="A173" s="224"/>
      <c r="B173" s="246"/>
      <c r="C173" s="246"/>
      <c r="D173" s="246"/>
      <c r="E173" s="70" t="s">
        <v>73</v>
      </c>
      <c r="F173" s="71" t="s">
        <v>20</v>
      </c>
      <c r="G173" s="107" t="s">
        <v>26</v>
      </c>
      <c r="H173" s="73"/>
      <c r="I173" s="78"/>
      <c r="J173" s="7"/>
    </row>
    <row r="174" spans="1:11" x14ac:dyDescent="0.25">
      <c r="A174" s="82">
        <v>1</v>
      </c>
      <c r="B174" s="83">
        <v>2</v>
      </c>
      <c r="C174" s="83">
        <v>3</v>
      </c>
      <c r="D174" s="83">
        <v>4</v>
      </c>
      <c r="E174" s="75">
        <v>5</v>
      </c>
      <c r="F174" s="40">
        <v>5</v>
      </c>
      <c r="G174" s="39">
        <v>6</v>
      </c>
      <c r="H174" s="41"/>
      <c r="I174" s="78"/>
      <c r="J174" s="7"/>
    </row>
    <row r="175" spans="1:11" x14ac:dyDescent="0.25">
      <c r="A175" s="15">
        <v>1</v>
      </c>
      <c r="B175" s="11" t="s">
        <v>215</v>
      </c>
      <c r="C175" s="17">
        <v>2</v>
      </c>
      <c r="D175" s="17">
        <v>5000</v>
      </c>
      <c r="E175" s="67">
        <v>10000</v>
      </c>
      <c r="F175" s="60"/>
      <c r="G175" s="67">
        <v>10000</v>
      </c>
      <c r="H175" s="76"/>
      <c r="I175" s="78"/>
      <c r="J175" s="7"/>
    </row>
    <row r="176" spans="1:11" x14ac:dyDescent="0.25">
      <c r="A176" s="15"/>
      <c r="B176" s="11"/>
      <c r="C176" s="17"/>
      <c r="D176" s="17"/>
      <c r="E176" s="67"/>
      <c r="F176" s="60"/>
      <c r="G176" s="67"/>
      <c r="H176" s="76"/>
      <c r="I176" s="78"/>
      <c r="J176" s="7"/>
    </row>
    <row r="177" spans="1:11" x14ac:dyDescent="0.25">
      <c r="A177" s="247" t="s">
        <v>24</v>
      </c>
      <c r="B177" s="248"/>
      <c r="C177" s="17" t="s">
        <v>25</v>
      </c>
      <c r="D177" s="17" t="s">
        <v>25</v>
      </c>
      <c r="E177" s="67" t="s">
        <v>25</v>
      </c>
      <c r="F177" s="60"/>
      <c r="G177" s="67">
        <v>10000</v>
      </c>
      <c r="H177" s="76"/>
      <c r="I177" s="78"/>
      <c r="J177" s="7"/>
    </row>
    <row r="178" spans="1:11" x14ac:dyDescent="0.25">
      <c r="A178" s="46"/>
      <c r="B178" s="7"/>
      <c r="C178" s="46"/>
      <c r="D178" s="46"/>
      <c r="E178" s="46"/>
      <c r="F178" s="46"/>
      <c r="G178" s="7"/>
      <c r="H178" s="78"/>
      <c r="I178" s="78"/>
      <c r="J178" s="7"/>
    </row>
    <row r="179" spans="1:11" ht="48" customHeight="1" x14ac:dyDescent="0.25">
      <c r="A179" s="265" t="s">
        <v>123</v>
      </c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</row>
    <row r="180" spans="1:11" x14ac:dyDescent="0.25">
      <c r="A180" s="46"/>
      <c r="B180" s="7"/>
      <c r="C180" s="46"/>
      <c r="D180" s="46"/>
      <c r="E180" s="46"/>
      <c r="F180" s="46"/>
      <c r="G180" s="7"/>
      <c r="H180" s="78"/>
      <c r="I180" s="78"/>
      <c r="J180" s="7"/>
    </row>
    <row r="181" spans="1:11" x14ac:dyDescent="0.25">
      <c r="A181" s="84"/>
      <c r="B181" s="84" t="s">
        <v>124</v>
      </c>
      <c r="C181" s="84"/>
      <c r="D181" s="84"/>
      <c r="E181" s="84"/>
      <c r="F181" s="84"/>
      <c r="G181" s="7"/>
      <c r="H181" s="78"/>
      <c r="I181" s="78"/>
      <c r="J181" s="7"/>
    </row>
    <row r="182" spans="1:11" x14ac:dyDescent="0.25">
      <c r="A182" s="46"/>
      <c r="B182" s="7"/>
      <c r="C182" s="46"/>
      <c r="D182" s="46"/>
      <c r="E182" s="46"/>
      <c r="F182" s="46"/>
      <c r="G182" s="7"/>
      <c r="H182" s="78"/>
      <c r="I182" s="78"/>
      <c r="J182" s="7"/>
    </row>
    <row r="183" spans="1:11" x14ac:dyDescent="0.25">
      <c r="A183" s="223" t="s">
        <v>82</v>
      </c>
      <c r="B183" s="246" t="s">
        <v>33</v>
      </c>
      <c r="C183" s="246" t="s">
        <v>74</v>
      </c>
      <c r="D183" s="246" t="s">
        <v>75</v>
      </c>
      <c r="E183" s="187" t="s">
        <v>31</v>
      </c>
      <c r="F183" s="240"/>
      <c r="G183" s="188"/>
      <c r="H183" s="62"/>
      <c r="I183" s="78"/>
      <c r="J183" s="7"/>
    </row>
    <row r="184" spans="1:11" ht="47.25" x14ac:dyDescent="0.25">
      <c r="A184" s="224"/>
      <c r="B184" s="246"/>
      <c r="C184" s="246"/>
      <c r="D184" s="246"/>
      <c r="E184" s="70" t="s">
        <v>76</v>
      </c>
      <c r="F184" s="71" t="s">
        <v>20</v>
      </c>
      <c r="G184" s="107" t="s">
        <v>26</v>
      </c>
      <c r="H184" s="73"/>
      <c r="I184" s="78"/>
      <c r="J184" s="7"/>
    </row>
    <row r="185" spans="1:11" x14ac:dyDescent="0.25">
      <c r="A185" s="82">
        <v>1</v>
      </c>
      <c r="B185" s="83">
        <v>2</v>
      </c>
      <c r="C185" s="83">
        <v>3</v>
      </c>
      <c r="D185" s="83">
        <v>4</v>
      </c>
      <c r="E185" s="75">
        <v>5</v>
      </c>
      <c r="F185" s="40">
        <v>5</v>
      </c>
      <c r="G185" s="39">
        <v>6</v>
      </c>
      <c r="H185" s="41"/>
      <c r="I185" s="78"/>
      <c r="J185" s="7"/>
    </row>
    <row r="186" spans="1:11" x14ac:dyDescent="0.25">
      <c r="A186" s="15">
        <v>1</v>
      </c>
      <c r="B186" s="159" t="s">
        <v>186</v>
      </c>
      <c r="C186" s="162" t="s">
        <v>187</v>
      </c>
      <c r="D186" s="17">
        <v>12</v>
      </c>
      <c r="E186" s="163">
        <f>F186+G186</f>
        <v>10650</v>
      </c>
      <c r="F186" s="60"/>
      <c r="G186" s="163">
        <v>10650</v>
      </c>
      <c r="H186" s="76"/>
      <c r="I186" s="78"/>
      <c r="J186" s="7"/>
    </row>
    <row r="187" spans="1:11" ht="31.5" x14ac:dyDescent="0.25">
      <c r="A187" s="15">
        <v>2</v>
      </c>
      <c r="B187" s="159" t="s">
        <v>201</v>
      </c>
      <c r="C187" s="162" t="s">
        <v>187</v>
      </c>
      <c r="D187" s="17">
        <v>12</v>
      </c>
      <c r="E187" s="163">
        <f t="shared" ref="E187:E205" si="4">F187+G187</f>
        <v>144000</v>
      </c>
      <c r="F187" s="60"/>
      <c r="G187" s="163">
        <v>144000</v>
      </c>
      <c r="H187" s="76"/>
      <c r="I187" s="78"/>
      <c r="J187" s="7"/>
    </row>
    <row r="188" spans="1:11" x14ac:dyDescent="0.25">
      <c r="A188" s="15">
        <v>3</v>
      </c>
      <c r="B188" s="159" t="s">
        <v>188</v>
      </c>
      <c r="C188" s="162" t="s">
        <v>187</v>
      </c>
      <c r="D188" s="17">
        <v>12</v>
      </c>
      <c r="E188" s="163">
        <f t="shared" si="4"/>
        <v>154000</v>
      </c>
      <c r="F188" s="60"/>
      <c r="G188" s="163">
        <v>154000</v>
      </c>
      <c r="H188" s="76"/>
      <c r="I188" s="78"/>
      <c r="J188" s="7"/>
    </row>
    <row r="189" spans="1:11" ht="33.75" customHeight="1" x14ac:dyDescent="0.25">
      <c r="A189" s="15">
        <v>4</v>
      </c>
      <c r="B189" s="160" t="s">
        <v>189</v>
      </c>
      <c r="C189" s="162" t="s">
        <v>187</v>
      </c>
      <c r="D189" s="17">
        <v>12</v>
      </c>
      <c r="E189" s="163">
        <f t="shared" si="4"/>
        <v>1341617.17</v>
      </c>
      <c r="F189" s="60">
        <f>566806.05-22500-105000-2382.83</f>
        <v>436923.22000000003</v>
      </c>
      <c r="G189" s="163">
        <f>777193.95+22500+105000</f>
        <v>904693.95</v>
      </c>
      <c r="H189" s="76"/>
      <c r="I189" s="78"/>
      <c r="J189" s="7"/>
    </row>
    <row r="190" spans="1:11" x14ac:dyDescent="0.25">
      <c r="A190" s="15">
        <v>5</v>
      </c>
      <c r="B190" s="159" t="s">
        <v>190</v>
      </c>
      <c r="C190" s="162" t="s">
        <v>187</v>
      </c>
      <c r="D190" s="17">
        <v>4</v>
      </c>
      <c r="E190" s="163">
        <f t="shared" si="4"/>
        <v>12977.64</v>
      </c>
      <c r="F190" s="60"/>
      <c r="G190" s="163">
        <v>12977.64</v>
      </c>
      <c r="H190" s="76"/>
      <c r="I190" s="78"/>
      <c r="J190" s="7"/>
    </row>
    <row r="191" spans="1:11" ht="31.5" x14ac:dyDescent="0.25">
      <c r="A191" s="15">
        <v>6</v>
      </c>
      <c r="B191" s="159" t="s">
        <v>191</v>
      </c>
      <c r="C191" s="162" t="s">
        <v>187</v>
      </c>
      <c r="D191" s="17">
        <v>12</v>
      </c>
      <c r="E191" s="163">
        <f t="shared" si="4"/>
        <v>67744.2</v>
      </c>
      <c r="F191" s="60"/>
      <c r="G191" s="164">
        <v>67744.2</v>
      </c>
      <c r="H191" s="76"/>
      <c r="I191" s="78"/>
      <c r="J191" s="7"/>
    </row>
    <row r="192" spans="1:11" x14ac:dyDescent="0.25">
      <c r="A192" s="15">
        <v>7</v>
      </c>
      <c r="B192" s="159" t="s">
        <v>192</v>
      </c>
      <c r="C192" s="162" t="s">
        <v>187</v>
      </c>
      <c r="D192" s="17">
        <v>12</v>
      </c>
      <c r="E192" s="163">
        <f t="shared" si="4"/>
        <v>22200</v>
      </c>
      <c r="F192" s="60"/>
      <c r="G192" s="164">
        <v>22200</v>
      </c>
      <c r="H192" s="76"/>
      <c r="I192" s="78"/>
      <c r="J192" s="7"/>
    </row>
    <row r="193" spans="1:11" ht="31.5" x14ac:dyDescent="0.25">
      <c r="A193" s="15">
        <v>8</v>
      </c>
      <c r="B193" s="159" t="s">
        <v>193</v>
      </c>
      <c r="C193" s="162" t="s">
        <v>187</v>
      </c>
      <c r="D193" s="17">
        <v>23</v>
      </c>
      <c r="E193" s="163">
        <f t="shared" si="4"/>
        <v>58680</v>
      </c>
      <c r="F193" s="60"/>
      <c r="G193" s="163">
        <v>58680</v>
      </c>
      <c r="H193" s="76"/>
      <c r="I193" s="78"/>
      <c r="J193" s="7"/>
    </row>
    <row r="194" spans="1:11" ht="31.5" x14ac:dyDescent="0.25">
      <c r="A194" s="15">
        <v>9</v>
      </c>
      <c r="B194" s="159" t="s">
        <v>194</v>
      </c>
      <c r="C194" s="162" t="s">
        <v>187</v>
      </c>
      <c r="D194" s="17">
        <v>20</v>
      </c>
      <c r="E194" s="163">
        <f t="shared" si="4"/>
        <v>26000</v>
      </c>
      <c r="F194" s="60"/>
      <c r="G194" s="163">
        <v>26000</v>
      </c>
      <c r="H194" s="76"/>
      <c r="I194" s="78"/>
      <c r="J194" s="7"/>
    </row>
    <row r="195" spans="1:11" x14ac:dyDescent="0.25">
      <c r="A195" s="15">
        <v>10</v>
      </c>
      <c r="B195" s="159" t="s">
        <v>195</v>
      </c>
      <c r="C195" s="162" t="s">
        <v>187</v>
      </c>
      <c r="D195" s="17">
        <v>2</v>
      </c>
      <c r="E195" s="163">
        <f t="shared" si="4"/>
        <v>85000</v>
      </c>
      <c r="F195" s="60"/>
      <c r="G195" s="163">
        <v>85000</v>
      </c>
      <c r="H195" s="76"/>
      <c r="I195" s="78"/>
      <c r="J195" s="7"/>
    </row>
    <row r="196" spans="1:11" ht="31.5" x14ac:dyDescent="0.25">
      <c r="A196" s="15">
        <v>11</v>
      </c>
      <c r="B196" s="159" t="s">
        <v>202</v>
      </c>
      <c r="C196" s="162" t="s">
        <v>187</v>
      </c>
      <c r="D196" s="17">
        <v>1</v>
      </c>
      <c r="E196" s="163">
        <f t="shared" si="4"/>
        <v>43330</v>
      </c>
      <c r="F196" s="60"/>
      <c r="G196" s="163">
        <v>43330</v>
      </c>
      <c r="H196" s="76"/>
      <c r="I196" s="78"/>
      <c r="J196" s="7"/>
    </row>
    <row r="197" spans="1:11" x14ac:dyDescent="0.25">
      <c r="A197" s="15">
        <v>12</v>
      </c>
      <c r="B197" s="161" t="s">
        <v>196</v>
      </c>
      <c r="C197" s="162" t="s">
        <v>187</v>
      </c>
      <c r="D197" s="17">
        <v>1</v>
      </c>
      <c r="E197" s="163">
        <f t="shared" si="4"/>
        <v>240384</v>
      </c>
      <c r="F197" s="60"/>
      <c r="G197" s="163">
        <v>240384</v>
      </c>
      <c r="H197" s="76"/>
      <c r="I197" s="78"/>
      <c r="J197" s="7"/>
    </row>
    <row r="198" spans="1:11" x14ac:dyDescent="0.25">
      <c r="A198" s="15">
        <v>13</v>
      </c>
      <c r="B198" s="159" t="s">
        <v>197</v>
      </c>
      <c r="C198" s="162" t="s">
        <v>187</v>
      </c>
      <c r="D198" s="17">
        <v>2</v>
      </c>
      <c r="E198" s="163">
        <f t="shared" si="4"/>
        <v>55000</v>
      </c>
      <c r="F198" s="60"/>
      <c r="G198" s="163">
        <v>55000</v>
      </c>
      <c r="H198" s="76"/>
      <c r="I198" s="78"/>
      <c r="J198" s="7"/>
    </row>
    <row r="199" spans="1:11" x14ac:dyDescent="0.25">
      <c r="A199" s="15">
        <v>13</v>
      </c>
      <c r="B199" s="159" t="s">
        <v>252</v>
      </c>
      <c r="C199" s="162" t="s">
        <v>250</v>
      </c>
      <c r="D199" s="17">
        <v>1</v>
      </c>
      <c r="E199" s="163">
        <f t="shared" ref="E199" si="5">F199+G199</f>
        <v>154000</v>
      </c>
      <c r="F199" s="60"/>
      <c r="G199" s="163">
        <v>154000</v>
      </c>
      <c r="H199" s="76"/>
      <c r="I199" s="78"/>
      <c r="J199" s="7"/>
    </row>
    <row r="200" spans="1:11" ht="47.25" x14ac:dyDescent="0.25">
      <c r="A200" s="15">
        <v>14</v>
      </c>
      <c r="B200" s="159" t="s">
        <v>204</v>
      </c>
      <c r="C200" s="162" t="s">
        <v>187</v>
      </c>
      <c r="D200" s="17">
        <v>2</v>
      </c>
      <c r="E200" s="163">
        <f t="shared" si="4"/>
        <v>65280</v>
      </c>
      <c r="F200" s="60"/>
      <c r="G200" s="163">
        <v>65280</v>
      </c>
      <c r="H200" s="76"/>
      <c r="I200" s="78"/>
      <c r="J200" s="7"/>
    </row>
    <row r="201" spans="1:11" x14ac:dyDescent="0.25">
      <c r="A201" s="15">
        <v>15</v>
      </c>
      <c r="B201" s="159" t="s">
        <v>198</v>
      </c>
      <c r="C201" s="162" t="s">
        <v>187</v>
      </c>
      <c r="D201" s="17">
        <v>16</v>
      </c>
      <c r="E201" s="163">
        <f t="shared" si="4"/>
        <v>41300</v>
      </c>
      <c r="F201" s="60"/>
      <c r="G201" s="163">
        <v>41300</v>
      </c>
      <c r="H201" s="76"/>
      <c r="I201" s="78"/>
      <c r="J201" s="7"/>
    </row>
    <row r="202" spans="1:11" ht="31.5" x14ac:dyDescent="0.25">
      <c r="A202" s="15">
        <v>16</v>
      </c>
      <c r="B202" s="159" t="s">
        <v>199</v>
      </c>
      <c r="C202" s="162" t="s">
        <v>187</v>
      </c>
      <c r="D202" s="17">
        <v>6</v>
      </c>
      <c r="E202" s="163">
        <f t="shared" si="4"/>
        <v>124183.15000000001</v>
      </c>
      <c r="F202" s="60"/>
      <c r="G202" s="163">
        <f>300000-60005.35+200000-289771.52-26039.98</f>
        <v>124183.15000000001</v>
      </c>
      <c r="H202" s="76"/>
      <c r="I202" s="78"/>
      <c r="J202" s="7"/>
    </row>
    <row r="203" spans="1:11" x14ac:dyDescent="0.25">
      <c r="A203" s="15">
        <v>17</v>
      </c>
      <c r="B203" s="159" t="s">
        <v>200</v>
      </c>
      <c r="C203" s="162" t="s">
        <v>187</v>
      </c>
      <c r="D203" s="17">
        <v>2</v>
      </c>
      <c r="E203" s="163">
        <f t="shared" si="4"/>
        <v>6747.58</v>
      </c>
      <c r="F203" s="60"/>
      <c r="G203" s="163">
        <v>6747.58</v>
      </c>
      <c r="H203" s="76"/>
      <c r="I203" s="78"/>
      <c r="J203" s="7"/>
    </row>
    <row r="204" spans="1:11" ht="31.5" x14ac:dyDescent="0.25">
      <c r="A204" s="15">
        <v>18</v>
      </c>
      <c r="B204" s="159" t="s">
        <v>205</v>
      </c>
      <c r="C204" s="162" t="s">
        <v>187</v>
      </c>
      <c r="D204" s="17">
        <v>1</v>
      </c>
      <c r="E204" s="163">
        <f t="shared" si="4"/>
        <v>4000</v>
      </c>
      <c r="F204" s="60"/>
      <c r="G204" s="163">
        <v>4000</v>
      </c>
      <c r="H204" s="76"/>
      <c r="I204" s="78"/>
      <c r="J204" s="7"/>
    </row>
    <row r="205" spans="1:11" ht="63" x14ac:dyDescent="0.25">
      <c r="A205" s="15">
        <v>19</v>
      </c>
      <c r="B205" s="170" t="s">
        <v>235</v>
      </c>
      <c r="C205" s="162" t="s">
        <v>187</v>
      </c>
      <c r="D205" s="17">
        <v>4</v>
      </c>
      <c r="E205" s="163">
        <f t="shared" si="4"/>
        <v>81405.349999999977</v>
      </c>
      <c r="F205" s="60"/>
      <c r="G205" s="163">
        <f>300005.35-218600</f>
        <v>81405.349999999977</v>
      </c>
      <c r="H205" s="76"/>
      <c r="I205" s="78"/>
      <c r="J205" s="7"/>
    </row>
    <row r="206" spans="1:11" x14ac:dyDescent="0.25">
      <c r="A206" s="247" t="s">
        <v>24</v>
      </c>
      <c r="B206" s="248"/>
      <c r="C206" s="17" t="s">
        <v>25</v>
      </c>
      <c r="D206" s="17" t="s">
        <v>25</v>
      </c>
      <c r="E206" s="163">
        <f t="shared" ref="E206:F206" si="6">SUM(E186:E205)</f>
        <v>2738499.09</v>
      </c>
      <c r="F206" s="163">
        <f t="shared" si="6"/>
        <v>436923.22000000003</v>
      </c>
      <c r="G206" s="163">
        <f>SUM(G186:G205)</f>
        <v>2301575.87</v>
      </c>
      <c r="H206" s="76"/>
      <c r="I206" s="78"/>
      <c r="J206" s="7"/>
    </row>
    <row r="207" spans="1:11" x14ac:dyDescent="0.25">
      <c r="A207" s="46"/>
      <c r="B207" s="7"/>
      <c r="C207" s="46"/>
      <c r="D207" s="46"/>
      <c r="E207" s="46"/>
      <c r="F207" s="46"/>
      <c r="G207" s="7"/>
      <c r="H207" s="78"/>
      <c r="I207" s="78"/>
      <c r="J207" s="7"/>
    </row>
    <row r="208" spans="1:11" ht="53.25" customHeight="1" x14ac:dyDescent="0.25">
      <c r="A208" s="254" t="s">
        <v>125</v>
      </c>
      <c r="B208" s="254"/>
      <c r="C208" s="254"/>
      <c r="D208" s="254"/>
      <c r="E208" s="254"/>
      <c r="F208" s="254"/>
      <c r="G208" s="254"/>
      <c r="H208" s="254"/>
      <c r="I208" s="254"/>
      <c r="J208" s="254"/>
      <c r="K208" s="254"/>
    </row>
    <row r="209" spans="1:10" x14ac:dyDescent="0.25">
      <c r="A209" s="46"/>
      <c r="B209" s="7"/>
      <c r="C209" s="46"/>
      <c r="D209" s="46"/>
      <c r="E209" s="46"/>
      <c r="F209" s="46"/>
      <c r="G209" s="7"/>
      <c r="H209" s="78"/>
      <c r="I209" s="78"/>
      <c r="J209" s="7"/>
    </row>
    <row r="210" spans="1:10" x14ac:dyDescent="0.25">
      <c r="A210" s="84"/>
      <c r="B210" s="84" t="s">
        <v>126</v>
      </c>
      <c r="C210" s="84"/>
      <c r="D210" s="84"/>
      <c r="E210" s="84"/>
      <c r="F210" s="46"/>
      <c r="G210" s="7"/>
      <c r="H210" s="78"/>
      <c r="I210" s="78"/>
      <c r="J210" s="7"/>
    </row>
    <row r="211" spans="1:10" x14ac:dyDescent="0.25">
      <c r="A211" s="46"/>
      <c r="B211" s="7"/>
      <c r="C211" s="46"/>
      <c r="D211" s="46"/>
      <c r="E211" s="46"/>
      <c r="F211" s="46"/>
      <c r="G211" s="7"/>
      <c r="H211" s="78"/>
      <c r="I211" s="78"/>
      <c r="J211" s="7"/>
    </row>
    <row r="212" spans="1:10" x14ac:dyDescent="0.25">
      <c r="A212" s="223" t="s">
        <v>82</v>
      </c>
      <c r="B212" s="246" t="s">
        <v>0</v>
      </c>
      <c r="C212" s="246" t="s">
        <v>77</v>
      </c>
      <c r="D212" s="187" t="s">
        <v>31</v>
      </c>
      <c r="E212" s="240"/>
      <c r="F212" s="188"/>
      <c r="G212" s="62"/>
      <c r="H212" s="78"/>
      <c r="I212" s="78"/>
      <c r="J212" s="7"/>
    </row>
    <row r="213" spans="1:10" ht="31.5" x14ac:dyDescent="0.25">
      <c r="A213" s="224"/>
      <c r="B213" s="246"/>
      <c r="C213" s="246"/>
      <c r="D213" s="70" t="s">
        <v>78</v>
      </c>
      <c r="E213" s="107" t="s">
        <v>20</v>
      </c>
      <c r="F213" s="107" t="s">
        <v>26</v>
      </c>
      <c r="G213" s="73"/>
      <c r="H213" s="78"/>
      <c r="I213" s="78"/>
      <c r="J213" s="7"/>
    </row>
    <row r="214" spans="1:10" x14ac:dyDescent="0.25">
      <c r="A214" s="82">
        <v>1</v>
      </c>
      <c r="B214" s="83">
        <v>2</v>
      </c>
      <c r="C214" s="83">
        <v>3</v>
      </c>
      <c r="D214" s="75">
        <v>5</v>
      </c>
      <c r="E214" s="39">
        <v>5</v>
      </c>
      <c r="F214" s="39">
        <v>6</v>
      </c>
      <c r="G214" s="41"/>
      <c r="H214" s="78"/>
      <c r="I214" s="78"/>
      <c r="J214" s="7"/>
    </row>
    <row r="215" spans="1:10" ht="31.5" x14ac:dyDescent="0.25">
      <c r="A215" s="15">
        <v>1</v>
      </c>
      <c r="B215" s="165" t="s">
        <v>189</v>
      </c>
      <c r="C215" s="17">
        <v>1</v>
      </c>
      <c r="D215" s="167">
        <f>E215+F215</f>
        <v>42112</v>
      </c>
      <c r="E215" s="167"/>
      <c r="F215" s="167">
        <v>42112</v>
      </c>
      <c r="G215" s="76"/>
      <c r="H215" s="78"/>
      <c r="I215" s="78"/>
      <c r="J215" s="7"/>
    </row>
    <row r="216" spans="1:10" ht="31.5" x14ac:dyDescent="0.25">
      <c r="A216" s="15">
        <v>2</v>
      </c>
      <c r="B216" s="165" t="s">
        <v>206</v>
      </c>
      <c r="C216" s="17">
        <v>5</v>
      </c>
      <c r="D216" s="167">
        <f t="shared" ref="D216:D227" si="7">E216+F216</f>
        <v>22500</v>
      </c>
      <c r="E216" s="167">
        <v>22500</v>
      </c>
      <c r="F216" s="167">
        <v>0</v>
      </c>
      <c r="G216" s="76"/>
      <c r="H216" s="78"/>
      <c r="I216" s="78"/>
      <c r="J216" s="7"/>
    </row>
    <row r="217" spans="1:10" ht="31.5" x14ac:dyDescent="0.25">
      <c r="A217" s="15">
        <v>3</v>
      </c>
      <c r="B217" s="165" t="s">
        <v>207</v>
      </c>
      <c r="C217" s="17">
        <v>1</v>
      </c>
      <c r="D217" s="167">
        <f t="shared" si="7"/>
        <v>24000</v>
      </c>
      <c r="E217" s="167"/>
      <c r="F217" s="167">
        <v>24000</v>
      </c>
      <c r="G217" s="76"/>
      <c r="H217" s="78"/>
      <c r="I217" s="78"/>
      <c r="J217" s="7"/>
    </row>
    <row r="218" spans="1:10" x14ac:dyDescent="0.25">
      <c r="A218" s="15">
        <v>4</v>
      </c>
      <c r="B218" s="165" t="s">
        <v>251</v>
      </c>
      <c r="C218" s="17">
        <v>1</v>
      </c>
      <c r="D218" s="167">
        <f t="shared" si="7"/>
        <v>60000</v>
      </c>
      <c r="E218" s="167"/>
      <c r="F218" s="167">
        <v>60000</v>
      </c>
      <c r="G218" s="76"/>
      <c r="H218" s="78"/>
      <c r="I218" s="78"/>
      <c r="J218" s="7"/>
    </row>
    <row r="219" spans="1:10" ht="31.5" x14ac:dyDescent="0.25">
      <c r="A219" s="15">
        <v>5</v>
      </c>
      <c r="B219" s="165" t="s">
        <v>208</v>
      </c>
      <c r="C219" s="17">
        <v>1</v>
      </c>
      <c r="D219" s="167">
        <f t="shared" si="7"/>
        <v>144000</v>
      </c>
      <c r="E219" s="167"/>
      <c r="F219" s="167">
        <v>144000</v>
      </c>
      <c r="G219" s="76"/>
      <c r="H219" s="78"/>
      <c r="I219" s="78"/>
      <c r="J219" s="7"/>
    </row>
    <row r="220" spans="1:10" x14ac:dyDescent="0.25">
      <c r="A220" s="15">
        <v>6</v>
      </c>
      <c r="B220" s="165" t="s">
        <v>209</v>
      </c>
      <c r="C220" s="17">
        <v>1</v>
      </c>
      <c r="D220" s="167">
        <f t="shared" si="7"/>
        <v>387360</v>
      </c>
      <c r="E220" s="167"/>
      <c r="F220" s="167">
        <v>387360</v>
      </c>
      <c r="G220" s="76"/>
      <c r="H220" s="78"/>
      <c r="I220" s="78"/>
      <c r="J220" s="7"/>
    </row>
    <row r="221" spans="1:10" x14ac:dyDescent="0.25">
      <c r="A221" s="15">
        <v>7</v>
      </c>
      <c r="B221" s="165" t="s">
        <v>210</v>
      </c>
      <c r="C221" s="17">
        <v>1</v>
      </c>
      <c r="D221" s="167">
        <f t="shared" si="7"/>
        <v>12000</v>
      </c>
      <c r="E221" s="167"/>
      <c r="F221" s="167">
        <v>12000</v>
      </c>
      <c r="G221" s="76"/>
      <c r="H221" s="78"/>
      <c r="I221" s="78"/>
      <c r="J221" s="7"/>
    </row>
    <row r="222" spans="1:10" x14ac:dyDescent="0.25">
      <c r="A222" s="15">
        <v>8</v>
      </c>
      <c r="B222" s="165" t="s">
        <v>211</v>
      </c>
      <c r="C222" s="17">
        <v>1</v>
      </c>
      <c r="D222" s="167">
        <f t="shared" si="7"/>
        <v>111899.64</v>
      </c>
      <c r="E222" s="167"/>
      <c r="F222" s="167">
        <f>43937.04+7125.5+42392.01+37445.09-19000</f>
        <v>111899.64</v>
      </c>
      <c r="G222" s="76"/>
      <c r="H222" s="78"/>
      <c r="I222" s="78"/>
      <c r="J222" s="7"/>
    </row>
    <row r="223" spans="1:10" x14ac:dyDescent="0.25">
      <c r="A223" s="15">
        <v>9</v>
      </c>
      <c r="B223" s="165" t="s">
        <v>212</v>
      </c>
      <c r="C223" s="17">
        <v>1</v>
      </c>
      <c r="D223" s="167">
        <f t="shared" si="7"/>
        <v>101300</v>
      </c>
      <c r="E223" s="167"/>
      <c r="F223" s="167">
        <f>85000+16300</f>
        <v>101300</v>
      </c>
      <c r="G223" s="76"/>
      <c r="H223" s="78"/>
      <c r="I223" s="78"/>
      <c r="J223" s="7"/>
    </row>
    <row r="224" spans="1:10" ht="31.5" x14ac:dyDescent="0.25">
      <c r="A224" s="15">
        <v>10</v>
      </c>
      <c r="B224" s="166" t="s">
        <v>214</v>
      </c>
      <c r="C224" s="17">
        <v>4</v>
      </c>
      <c r="D224" s="167">
        <f t="shared" si="7"/>
        <v>51000</v>
      </c>
      <c r="E224" s="167"/>
      <c r="F224" s="167">
        <v>51000</v>
      </c>
      <c r="G224" s="76"/>
      <c r="H224" s="78"/>
      <c r="I224" s="78"/>
      <c r="J224" s="7"/>
    </row>
    <row r="225" spans="1:11" ht="31.5" x14ac:dyDescent="0.25">
      <c r="A225" s="15">
        <v>11</v>
      </c>
      <c r="B225" s="166" t="s">
        <v>216</v>
      </c>
      <c r="C225" s="17">
        <v>1</v>
      </c>
      <c r="D225" s="167">
        <f t="shared" si="7"/>
        <v>44447.619999999995</v>
      </c>
      <c r="E225" s="167"/>
      <c r="F225" s="167">
        <f>44429.02+18.6</f>
        <v>44447.619999999995</v>
      </c>
      <c r="G225" s="76"/>
      <c r="H225" s="78"/>
      <c r="I225" s="78"/>
      <c r="J225" s="7"/>
    </row>
    <row r="226" spans="1:11" ht="78.75" x14ac:dyDescent="0.25">
      <c r="A226" s="15">
        <v>12</v>
      </c>
      <c r="B226" s="170" t="s">
        <v>234</v>
      </c>
      <c r="C226" s="17"/>
      <c r="D226" s="167">
        <f t="shared" si="7"/>
        <v>218600</v>
      </c>
      <c r="E226" s="167"/>
      <c r="F226" s="167">
        <v>218600</v>
      </c>
      <c r="G226" s="76"/>
      <c r="H226" s="78"/>
      <c r="I226" s="78"/>
      <c r="J226" s="7"/>
    </row>
    <row r="227" spans="1:11" ht="63" x14ac:dyDescent="0.25">
      <c r="A227" s="15">
        <v>13</v>
      </c>
      <c r="B227" s="170" t="s">
        <v>236</v>
      </c>
      <c r="C227" s="17">
        <v>4</v>
      </c>
      <c r="D227" s="167">
        <f t="shared" si="7"/>
        <v>23100</v>
      </c>
      <c r="E227" s="167"/>
      <c r="F227" s="167">
        <v>23100</v>
      </c>
      <c r="G227" s="76"/>
      <c r="H227" s="78"/>
      <c r="I227" s="78"/>
      <c r="J227" s="7"/>
    </row>
    <row r="228" spans="1:11" x14ac:dyDescent="0.25">
      <c r="A228" s="247" t="s">
        <v>24</v>
      </c>
      <c r="B228" s="248"/>
      <c r="C228" s="17" t="s">
        <v>25</v>
      </c>
      <c r="D228" s="168">
        <f>SUM(D215:D227)</f>
        <v>1242319.26</v>
      </c>
      <c r="E228" s="168">
        <f>SUM(E215:E225)</f>
        <v>22500</v>
      </c>
      <c r="F228" s="168">
        <f>SUM(F215:F227)</f>
        <v>1219819.26</v>
      </c>
      <c r="G228" s="76"/>
      <c r="H228" s="78"/>
      <c r="I228" s="78"/>
      <c r="J228" s="7"/>
    </row>
    <row r="229" spans="1:11" x14ac:dyDescent="0.25">
      <c r="A229" s="46"/>
      <c r="B229" s="7"/>
      <c r="C229" s="46"/>
      <c r="D229" s="46"/>
      <c r="E229" s="46"/>
      <c r="F229" s="46"/>
      <c r="G229" s="7"/>
      <c r="H229" s="78"/>
      <c r="I229" s="78"/>
      <c r="J229" s="7"/>
    </row>
    <row r="230" spans="1:11" ht="149.25" customHeight="1" x14ac:dyDescent="0.25">
      <c r="A230" s="254" t="s">
        <v>127</v>
      </c>
      <c r="B230" s="254"/>
      <c r="C230" s="254"/>
      <c r="D230" s="254"/>
      <c r="E230" s="254"/>
      <c r="F230" s="254"/>
      <c r="G230" s="254"/>
      <c r="H230" s="254"/>
      <c r="I230" s="254"/>
      <c r="J230" s="254"/>
      <c r="K230" s="254"/>
    </row>
    <row r="231" spans="1:11" x14ac:dyDescent="0.25">
      <c r="A231" s="46"/>
      <c r="B231" s="7"/>
      <c r="C231" s="46"/>
      <c r="D231" s="46"/>
      <c r="E231" s="46"/>
      <c r="F231" s="46"/>
      <c r="G231" s="7"/>
      <c r="H231" s="78"/>
      <c r="I231" s="78"/>
      <c r="J231" s="7"/>
    </row>
    <row r="232" spans="1:11" x14ac:dyDescent="0.25">
      <c r="A232" s="9"/>
      <c r="B232" s="9" t="s">
        <v>130</v>
      </c>
      <c r="C232" s="9"/>
      <c r="D232" s="9"/>
    </row>
    <row r="233" spans="1:11" x14ac:dyDescent="0.25">
      <c r="B233" s="1"/>
    </row>
    <row r="234" spans="1:11" ht="25.5" customHeight="1" x14ac:dyDescent="0.25">
      <c r="A234" s="223" t="s">
        <v>82</v>
      </c>
      <c r="B234" s="223" t="s">
        <v>33</v>
      </c>
      <c r="C234" s="241"/>
      <c r="D234" s="234" t="s">
        <v>71</v>
      </c>
      <c r="E234" s="214" t="s">
        <v>79</v>
      </c>
      <c r="F234" s="216" t="s">
        <v>31</v>
      </c>
      <c r="G234" s="216"/>
      <c r="H234" s="216"/>
      <c r="I234" s="90"/>
      <c r="J234" s="35"/>
    </row>
    <row r="235" spans="1:11" ht="54.75" customHeight="1" x14ac:dyDescent="0.25">
      <c r="A235" s="224"/>
      <c r="B235" s="224"/>
      <c r="C235" s="242"/>
      <c r="D235" s="235"/>
      <c r="E235" s="215"/>
      <c r="F235" s="103" t="s">
        <v>128</v>
      </c>
      <c r="G235" s="103" t="s">
        <v>20</v>
      </c>
      <c r="H235" s="103" t="s">
        <v>26</v>
      </c>
      <c r="I235" s="7"/>
      <c r="J235" s="38"/>
    </row>
    <row r="236" spans="1:11" ht="15.75" customHeight="1" x14ac:dyDescent="0.25">
      <c r="A236" s="42">
        <v>1</v>
      </c>
      <c r="B236" s="244">
        <v>2</v>
      </c>
      <c r="C236" s="245"/>
      <c r="D236" s="42">
        <v>3</v>
      </c>
      <c r="E236" s="42">
        <v>4</v>
      </c>
      <c r="F236" s="42">
        <v>5</v>
      </c>
      <c r="G236" s="42">
        <v>6</v>
      </c>
      <c r="H236" s="42">
        <v>7</v>
      </c>
      <c r="I236" s="78"/>
      <c r="J236" s="78"/>
    </row>
    <row r="237" spans="1:11" ht="15.75" customHeight="1" x14ac:dyDescent="0.25">
      <c r="A237" s="42">
        <v>1</v>
      </c>
      <c r="B237" s="244" t="s">
        <v>219</v>
      </c>
      <c r="C237" s="269"/>
      <c r="D237" s="42">
        <v>2</v>
      </c>
      <c r="E237" s="42">
        <v>5174.3999999999996</v>
      </c>
      <c r="F237" s="42">
        <v>10348.799999999999</v>
      </c>
      <c r="G237" s="42"/>
      <c r="H237" s="42">
        <v>10348.799999999999</v>
      </c>
      <c r="I237" s="78"/>
      <c r="J237" s="78"/>
    </row>
    <row r="238" spans="1:11" ht="15.75" customHeight="1" x14ac:dyDescent="0.25">
      <c r="A238" s="42">
        <v>2</v>
      </c>
      <c r="B238" s="244" t="s">
        <v>220</v>
      </c>
      <c r="C238" s="269"/>
      <c r="D238" s="42">
        <v>30</v>
      </c>
      <c r="E238" s="42">
        <v>8120</v>
      </c>
      <c r="F238" s="42">
        <v>243600</v>
      </c>
      <c r="G238" s="42"/>
      <c r="H238" s="42">
        <v>243600</v>
      </c>
      <c r="I238" s="78"/>
      <c r="J238" s="78"/>
    </row>
    <row r="239" spans="1:11" ht="15.75" customHeight="1" x14ac:dyDescent="0.25">
      <c r="A239" s="42">
        <v>3</v>
      </c>
      <c r="B239" s="244" t="s">
        <v>240</v>
      </c>
      <c r="C239" s="269"/>
      <c r="D239" s="42">
        <v>6</v>
      </c>
      <c r="E239" s="42">
        <v>4733</v>
      </c>
      <c r="F239" s="42">
        <v>28400</v>
      </c>
      <c r="G239" s="42"/>
      <c r="H239" s="42">
        <v>28400</v>
      </c>
      <c r="I239" s="78"/>
      <c r="J239" s="78"/>
    </row>
    <row r="240" spans="1:11" ht="15.75" customHeight="1" x14ac:dyDescent="0.25">
      <c r="A240" s="42">
        <v>4</v>
      </c>
      <c r="B240" s="244" t="s">
        <v>221</v>
      </c>
      <c r="C240" s="269"/>
      <c r="D240" s="42">
        <v>3</v>
      </c>
      <c r="E240" s="42">
        <v>108863.33</v>
      </c>
      <c r="F240" s="42">
        <v>32590</v>
      </c>
      <c r="G240" s="42"/>
      <c r="H240" s="42">
        <v>32590</v>
      </c>
      <c r="I240" s="78"/>
      <c r="J240" s="78"/>
    </row>
    <row r="241" spans="1:10" x14ac:dyDescent="0.25">
      <c r="A241" s="199" t="s">
        <v>32</v>
      </c>
      <c r="B241" s="200"/>
      <c r="C241" s="201"/>
      <c r="D241" s="15"/>
      <c r="E241" s="15" t="s">
        <v>25</v>
      </c>
      <c r="F241" s="15">
        <f>F240+F238+F237+F239</f>
        <v>314938.8</v>
      </c>
      <c r="G241" s="15">
        <f>G240+G238+G237</f>
        <v>0</v>
      </c>
      <c r="H241" s="15">
        <f>H240+H238+H237+H239</f>
        <v>314938.8</v>
      </c>
      <c r="I241" s="7"/>
      <c r="J241" s="7"/>
    </row>
    <row r="242" spans="1:10" x14ac:dyDescent="0.25">
      <c r="B242" s="1"/>
    </row>
    <row r="243" spans="1:10" x14ac:dyDescent="0.25">
      <c r="A243" s="9"/>
      <c r="B243" s="9" t="s">
        <v>131</v>
      </c>
      <c r="C243" s="9"/>
      <c r="D243" s="9"/>
    </row>
    <row r="244" spans="1:10" x14ac:dyDescent="0.25">
      <c r="B244" s="1"/>
    </row>
    <row r="245" spans="1:10" ht="25.5" customHeight="1" x14ac:dyDescent="0.25">
      <c r="A245" s="223" t="s">
        <v>82</v>
      </c>
      <c r="B245" s="223" t="s">
        <v>33</v>
      </c>
      <c r="C245" s="241"/>
      <c r="D245" s="234" t="s">
        <v>71</v>
      </c>
      <c r="E245" s="214" t="s">
        <v>79</v>
      </c>
      <c r="F245" s="216" t="s">
        <v>31</v>
      </c>
      <c r="G245" s="216"/>
      <c r="H245" s="216"/>
      <c r="I245" s="90"/>
      <c r="J245" s="35"/>
    </row>
    <row r="246" spans="1:10" ht="54.75" customHeight="1" x14ac:dyDescent="0.25">
      <c r="A246" s="224"/>
      <c r="B246" s="224"/>
      <c r="C246" s="242"/>
      <c r="D246" s="235"/>
      <c r="E246" s="215"/>
      <c r="F246" s="103" t="s">
        <v>128</v>
      </c>
      <c r="G246" s="103" t="s">
        <v>20</v>
      </c>
      <c r="H246" s="103" t="s">
        <v>26</v>
      </c>
      <c r="I246" s="7"/>
      <c r="J246" s="38"/>
    </row>
    <row r="247" spans="1:10" ht="15.75" customHeight="1" x14ac:dyDescent="0.25">
      <c r="A247" s="42">
        <v>1</v>
      </c>
      <c r="B247" s="244">
        <v>2</v>
      </c>
      <c r="C247" s="245"/>
      <c r="D247" s="42">
        <v>3</v>
      </c>
      <c r="E247" s="42">
        <v>4</v>
      </c>
      <c r="F247" s="42">
        <v>5</v>
      </c>
      <c r="G247" s="42">
        <v>6</v>
      </c>
      <c r="H247" s="42">
        <v>7</v>
      </c>
      <c r="I247" s="78"/>
      <c r="J247" s="78"/>
    </row>
    <row r="248" spans="1:10" ht="21.75" customHeight="1" x14ac:dyDescent="0.25">
      <c r="A248" s="21">
        <v>1</v>
      </c>
      <c r="B248" s="187" t="s">
        <v>222</v>
      </c>
      <c r="C248" s="188"/>
      <c r="D248" s="21"/>
      <c r="E248" s="21"/>
      <c r="F248" s="21">
        <f>G248+H248</f>
        <v>2686914.07</v>
      </c>
      <c r="G248" s="42"/>
      <c r="H248" s="42">
        <f>2932277.67-242812.08-2551.52</f>
        <v>2686914.07</v>
      </c>
      <c r="I248" s="78"/>
      <c r="J248" s="7"/>
    </row>
    <row r="249" spans="1:10" ht="21.75" customHeight="1" x14ac:dyDescent="0.25">
      <c r="A249" s="21">
        <v>2</v>
      </c>
      <c r="B249" s="187" t="s">
        <v>223</v>
      </c>
      <c r="C249" s="249"/>
      <c r="D249" s="21"/>
      <c r="E249" s="21"/>
      <c r="F249" s="21">
        <f t="shared" ref="F249:F254" si="8">G249+H249</f>
        <v>155618</v>
      </c>
      <c r="G249" s="42"/>
      <c r="H249" s="42">
        <v>155618</v>
      </c>
      <c r="I249" s="78"/>
      <c r="J249" s="7"/>
    </row>
    <row r="250" spans="1:10" ht="21.75" customHeight="1" x14ac:dyDescent="0.25">
      <c r="A250" s="21">
        <v>3</v>
      </c>
      <c r="B250" s="187" t="s">
        <v>224</v>
      </c>
      <c r="C250" s="249"/>
      <c r="D250" s="21"/>
      <c r="E250" s="21"/>
      <c r="F250" s="21">
        <f>G250+H250</f>
        <v>129999.96</v>
      </c>
      <c r="G250" s="42"/>
      <c r="H250" s="42">
        <f>130000-0.04</f>
        <v>129999.96</v>
      </c>
      <c r="I250" s="78"/>
      <c r="J250" s="7"/>
    </row>
    <row r="251" spans="1:10" ht="21.75" customHeight="1" x14ac:dyDescent="0.25">
      <c r="A251" s="21">
        <v>4</v>
      </c>
      <c r="B251" s="187" t="s">
        <v>225</v>
      </c>
      <c r="C251" s="249"/>
      <c r="D251" s="21"/>
      <c r="E251" s="21"/>
      <c r="F251" s="21">
        <f t="shared" si="8"/>
        <v>181742.08000000002</v>
      </c>
      <c r="G251" s="42"/>
      <c r="H251" s="42">
        <f>150000+42812.08-11070</f>
        <v>181742.08000000002</v>
      </c>
      <c r="I251" s="78"/>
      <c r="J251" s="7"/>
    </row>
    <row r="252" spans="1:10" ht="21.75" customHeight="1" x14ac:dyDescent="0.25">
      <c r="A252" s="21">
        <v>5</v>
      </c>
      <c r="B252" s="187" t="s">
        <v>226</v>
      </c>
      <c r="C252" s="249"/>
      <c r="D252" s="21"/>
      <c r="E252" s="21"/>
      <c r="F252" s="21">
        <f t="shared" si="8"/>
        <v>200000</v>
      </c>
      <c r="G252" s="42"/>
      <c r="H252" s="42">
        <v>200000</v>
      </c>
      <c r="I252" s="78"/>
      <c r="J252" s="7"/>
    </row>
    <row r="253" spans="1:10" ht="21.75" customHeight="1" x14ac:dyDescent="0.25">
      <c r="A253" s="21">
        <v>6</v>
      </c>
      <c r="B253" s="187" t="s">
        <v>227</v>
      </c>
      <c r="C253" s="249"/>
      <c r="D253" s="21"/>
      <c r="E253" s="21"/>
      <c r="F253" s="21">
        <f t="shared" si="8"/>
        <v>50000</v>
      </c>
      <c r="G253" s="42"/>
      <c r="H253" s="42">
        <v>50000</v>
      </c>
      <c r="I253" s="78"/>
      <c r="J253" s="7"/>
    </row>
    <row r="254" spans="1:10" ht="21.75" customHeight="1" x14ac:dyDescent="0.25">
      <c r="A254" s="21">
        <v>7</v>
      </c>
      <c r="B254" s="187" t="s">
        <v>228</v>
      </c>
      <c r="C254" s="249"/>
      <c r="D254" s="21"/>
      <c r="E254" s="21"/>
      <c r="F254" s="21">
        <f t="shared" si="8"/>
        <v>105000</v>
      </c>
      <c r="G254" s="42">
        <v>105000</v>
      </c>
      <c r="H254" s="42">
        <v>0</v>
      </c>
      <c r="I254" s="78"/>
      <c r="J254" s="7"/>
    </row>
    <row r="255" spans="1:10" ht="21.75" customHeight="1" x14ac:dyDescent="0.25">
      <c r="A255" s="21">
        <v>8</v>
      </c>
      <c r="B255" s="187" t="s">
        <v>230</v>
      </c>
      <c r="C255" s="249"/>
      <c r="D255" s="21">
        <v>4</v>
      </c>
      <c r="E255" s="21">
        <v>7500</v>
      </c>
      <c r="F255" s="21">
        <f>G255+H255</f>
        <v>53070</v>
      </c>
      <c r="G255" s="42"/>
      <c r="H255" s="42">
        <f>30000+11070+12000</f>
        <v>53070</v>
      </c>
      <c r="I255" s="78"/>
      <c r="J255" s="7"/>
    </row>
    <row r="256" spans="1:10" ht="21.75" customHeight="1" x14ac:dyDescent="0.25">
      <c r="A256" s="21">
        <v>9</v>
      </c>
      <c r="B256" s="187" t="s">
        <v>229</v>
      </c>
      <c r="C256" s="249"/>
      <c r="D256" s="21">
        <v>2436</v>
      </c>
      <c r="E256" s="21">
        <v>10</v>
      </c>
      <c r="F256" s="21">
        <v>24360</v>
      </c>
      <c r="G256" s="42"/>
      <c r="H256" s="42">
        <v>24360</v>
      </c>
      <c r="I256" s="78"/>
      <c r="J256" s="7"/>
    </row>
    <row r="257" spans="1:11" x14ac:dyDescent="0.25">
      <c r="A257" s="21">
        <v>10</v>
      </c>
      <c r="B257" s="197" t="s">
        <v>237</v>
      </c>
      <c r="C257" s="198"/>
      <c r="D257" s="21"/>
      <c r="E257" s="21"/>
      <c r="F257" s="21">
        <v>0.04</v>
      </c>
      <c r="G257" s="21"/>
      <c r="H257" s="42">
        <v>0.04</v>
      </c>
      <c r="I257" s="78"/>
      <c r="J257" s="7"/>
    </row>
    <row r="258" spans="1:11" x14ac:dyDescent="0.25">
      <c r="A258" s="199" t="s">
        <v>32</v>
      </c>
      <c r="B258" s="200"/>
      <c r="C258" s="201"/>
      <c r="D258" s="15"/>
      <c r="E258" s="15" t="s">
        <v>25</v>
      </c>
      <c r="F258" s="21">
        <f>SUM(F248:F257)</f>
        <v>3586704.15</v>
      </c>
      <c r="G258" s="21">
        <f t="shared" ref="G258" si="9">SUM(G248:G257)</f>
        <v>105000</v>
      </c>
      <c r="H258" s="21">
        <f>SUM(H248:H257)</f>
        <v>3481704.15</v>
      </c>
      <c r="I258" s="7"/>
      <c r="J258" s="7"/>
    </row>
    <row r="259" spans="1:11" ht="135" customHeight="1" x14ac:dyDescent="0.25">
      <c r="A259" s="243" t="s">
        <v>129</v>
      </c>
      <c r="B259" s="243"/>
      <c r="C259" s="243"/>
      <c r="D259" s="243"/>
      <c r="E259" s="243"/>
      <c r="F259" s="243"/>
      <c r="G259" s="243"/>
      <c r="H259" s="243"/>
      <c r="I259" s="243"/>
      <c r="J259" s="243"/>
      <c r="K259" s="243"/>
    </row>
    <row r="260" spans="1:11" x14ac:dyDescent="0.25">
      <c r="B260" s="1"/>
    </row>
    <row r="261" spans="1:11" x14ac:dyDescent="0.25">
      <c r="A261" s="9"/>
      <c r="B261" s="9" t="s">
        <v>132</v>
      </c>
      <c r="C261" s="9"/>
      <c r="D261" s="9" t="s">
        <v>238</v>
      </c>
    </row>
    <row r="262" spans="1:11" x14ac:dyDescent="0.25">
      <c r="B262" s="1"/>
    </row>
    <row r="263" spans="1:11" ht="25.5" customHeight="1" x14ac:dyDescent="0.25">
      <c r="A263" s="223" t="s">
        <v>82</v>
      </c>
      <c r="B263" s="223" t="s">
        <v>33</v>
      </c>
      <c r="C263" s="241"/>
      <c r="D263" s="234" t="s">
        <v>71</v>
      </c>
      <c r="E263" s="214" t="s">
        <v>79</v>
      </c>
      <c r="F263" s="216" t="s">
        <v>31</v>
      </c>
      <c r="G263" s="216"/>
      <c r="H263" s="216"/>
      <c r="I263" s="90"/>
      <c r="J263" s="35"/>
    </row>
    <row r="264" spans="1:11" ht="54.75" customHeight="1" x14ac:dyDescent="0.25">
      <c r="A264" s="224"/>
      <c r="B264" s="224"/>
      <c r="C264" s="242"/>
      <c r="D264" s="235"/>
      <c r="E264" s="215"/>
      <c r="F264" s="103" t="s">
        <v>128</v>
      </c>
      <c r="G264" s="103" t="s">
        <v>20</v>
      </c>
      <c r="H264" s="103" t="s">
        <v>26</v>
      </c>
      <c r="I264" s="7"/>
      <c r="J264" s="38"/>
    </row>
    <row r="265" spans="1:11" ht="15.75" customHeight="1" x14ac:dyDescent="0.25">
      <c r="A265" s="42">
        <v>1</v>
      </c>
      <c r="B265" s="244">
        <v>2</v>
      </c>
      <c r="C265" s="245"/>
      <c r="D265" s="42">
        <v>3</v>
      </c>
      <c r="E265" s="42">
        <v>4</v>
      </c>
      <c r="F265" s="42">
        <v>5</v>
      </c>
      <c r="G265" s="42">
        <v>6</v>
      </c>
      <c r="H265" s="42">
        <v>7</v>
      </c>
      <c r="I265" s="78"/>
      <c r="J265" s="78"/>
    </row>
    <row r="266" spans="1:11" x14ac:dyDescent="0.25">
      <c r="A266" s="21">
        <v>1</v>
      </c>
      <c r="B266" s="187" t="s">
        <v>239</v>
      </c>
      <c r="C266" s="188"/>
      <c r="D266" s="21">
        <v>1</v>
      </c>
      <c r="E266" s="21">
        <v>11000</v>
      </c>
      <c r="F266" s="21">
        <v>11000</v>
      </c>
      <c r="G266" s="42"/>
      <c r="H266" s="42">
        <v>11000</v>
      </c>
      <c r="I266" s="78"/>
      <c r="J266" s="7"/>
    </row>
    <row r="267" spans="1:11" x14ac:dyDescent="0.25">
      <c r="A267" s="21">
        <v>2</v>
      </c>
      <c r="B267" s="180" t="s">
        <v>218</v>
      </c>
      <c r="C267" s="181"/>
      <c r="D267" s="21">
        <v>1</v>
      </c>
      <c r="E267" s="21">
        <v>59000</v>
      </c>
      <c r="F267" s="21">
        <v>59000</v>
      </c>
      <c r="G267" s="42"/>
      <c r="H267" s="42">
        <v>59000</v>
      </c>
      <c r="I267" s="78"/>
      <c r="J267" s="7"/>
    </row>
    <row r="268" spans="1:11" x14ac:dyDescent="0.25">
      <c r="A268" s="21">
        <v>3</v>
      </c>
      <c r="B268" s="187" t="s">
        <v>203</v>
      </c>
      <c r="C268" s="188"/>
      <c r="D268" s="21">
        <v>3</v>
      </c>
      <c r="E268" s="21">
        <v>47440</v>
      </c>
      <c r="F268" s="21">
        <v>142320</v>
      </c>
      <c r="G268" s="21"/>
      <c r="H268" s="42">
        <v>142320</v>
      </c>
      <c r="I268" s="78"/>
      <c r="J268" s="7"/>
    </row>
    <row r="269" spans="1:11" x14ac:dyDescent="0.25">
      <c r="A269" s="21">
        <v>4</v>
      </c>
      <c r="B269" s="187" t="s">
        <v>217</v>
      </c>
      <c r="C269" s="188"/>
      <c r="D269" s="21">
        <v>2</v>
      </c>
      <c r="E269" s="21">
        <v>40970</v>
      </c>
      <c r="F269" s="21">
        <v>81940</v>
      </c>
      <c r="G269" s="21"/>
      <c r="H269" s="42">
        <v>81940</v>
      </c>
      <c r="I269" s="78"/>
      <c r="J269" s="7"/>
    </row>
    <row r="270" spans="1:11" x14ac:dyDescent="0.25">
      <c r="A270" s="199" t="s">
        <v>32</v>
      </c>
      <c r="B270" s="200"/>
      <c r="C270" s="201"/>
      <c r="D270" s="15"/>
      <c r="E270" s="15" t="s">
        <v>25</v>
      </c>
      <c r="F270" s="21">
        <f>F269+F266+F267+F268</f>
        <v>294260</v>
      </c>
      <c r="G270" s="21">
        <f t="shared" ref="G270" si="10">G269+G266</f>
        <v>0</v>
      </c>
      <c r="H270" s="21">
        <f>H269+H266+H267+H268</f>
        <v>294260</v>
      </c>
      <c r="I270" s="7"/>
      <c r="J270" s="7"/>
    </row>
    <row r="273" spans="1:7" s="124" customFormat="1" ht="18.75" x14ac:dyDescent="0.3">
      <c r="A273" s="122" t="s">
        <v>150</v>
      </c>
      <c r="B273" s="122"/>
      <c r="C273" s="122"/>
      <c r="D273" s="123"/>
      <c r="E273" s="123"/>
      <c r="F273" s="123"/>
      <c r="G273" s="123"/>
    </row>
    <row r="274" spans="1:7" s="124" customFormat="1" x14ac:dyDescent="0.25">
      <c r="A274" s="125"/>
      <c r="B274" s="126"/>
      <c r="C274" s="126"/>
      <c r="D274" s="127"/>
    </row>
    <row r="275" spans="1:7" s="124" customFormat="1" ht="42" customHeight="1" x14ac:dyDescent="0.25">
      <c r="A275" s="128" t="s">
        <v>82</v>
      </c>
      <c r="B275" s="268" t="s">
        <v>151</v>
      </c>
      <c r="C275" s="268"/>
      <c r="D275" s="129" t="s">
        <v>152</v>
      </c>
      <c r="E275" s="130"/>
    </row>
    <row r="276" spans="1:7" s="124" customFormat="1" ht="24.75" customHeight="1" x14ac:dyDescent="0.25">
      <c r="A276" s="135">
        <v>1</v>
      </c>
      <c r="B276" s="183" t="s">
        <v>153</v>
      </c>
      <c r="C276" s="183"/>
      <c r="D276" s="131">
        <f>J21+G38+G47+G65+H81+G95+F110+F125+G142+F153+G166+F177+F206+E228+G241+G258+G270</f>
        <v>34358381.99925673</v>
      </c>
      <c r="E276" s="130"/>
    </row>
    <row r="277" spans="1:7" s="124" customFormat="1" ht="24.75" customHeight="1" x14ac:dyDescent="0.25">
      <c r="A277" s="135">
        <v>2</v>
      </c>
      <c r="B277" s="183" t="s">
        <v>26</v>
      </c>
      <c r="C277" s="183"/>
      <c r="D277" s="131">
        <f>J26+H38+H47+H65+I81+H95+G110+G125+H142+G153+H166+G177+G206+F228+H241+H258+H270</f>
        <v>13177655.900000002</v>
      </c>
      <c r="E277" s="132"/>
    </row>
    <row r="278" spans="1:7" s="124" customFormat="1" ht="25.5" customHeight="1" x14ac:dyDescent="0.25">
      <c r="A278" s="184" t="s">
        <v>154</v>
      </c>
      <c r="B278" s="185"/>
      <c r="C278" s="186"/>
      <c r="D278" s="133">
        <f>SUM(D276:D277)</f>
        <v>47536037.899256736</v>
      </c>
      <c r="E278" s="132"/>
    </row>
    <row r="281" spans="1:7" s="124" customFormat="1" x14ac:dyDescent="0.25">
      <c r="A281" s="148" t="s">
        <v>248</v>
      </c>
      <c r="B281" s="148"/>
      <c r="C281" s="149"/>
      <c r="D281" s="182" t="s">
        <v>241</v>
      </c>
      <c r="E281" s="182"/>
      <c r="F281" s="125"/>
      <c r="G281" s="125"/>
    </row>
    <row r="282" spans="1:7" s="124" customFormat="1" x14ac:dyDescent="0.25">
      <c r="A282" s="150"/>
      <c r="B282" s="151"/>
      <c r="C282" s="151"/>
      <c r="D282" s="189" t="s">
        <v>159</v>
      </c>
      <c r="E282" s="189"/>
      <c r="F282" s="189"/>
      <c r="G282" s="189"/>
    </row>
    <row r="283" spans="1:7" s="124" customFormat="1" x14ac:dyDescent="0.25">
      <c r="A283" s="148" t="s">
        <v>177</v>
      </c>
      <c r="B283" s="148"/>
      <c r="C283" s="149"/>
      <c r="D283" s="182" t="s">
        <v>180</v>
      </c>
      <c r="E283" s="182"/>
      <c r="F283" s="125"/>
      <c r="G283" s="125"/>
    </row>
    <row r="284" spans="1:7" s="124" customFormat="1" x14ac:dyDescent="0.25">
      <c r="A284" s="150"/>
      <c r="B284" s="151"/>
      <c r="C284" s="151"/>
      <c r="D284" s="189" t="s">
        <v>159</v>
      </c>
      <c r="E284" s="189"/>
      <c r="F284" s="189"/>
      <c r="G284" s="189"/>
    </row>
  </sheetData>
  <mergeCells count="185">
    <mergeCell ref="E159:E160"/>
    <mergeCell ref="B253:C253"/>
    <mergeCell ref="B254:C254"/>
    <mergeCell ref="B255:C255"/>
    <mergeCell ref="B256:C256"/>
    <mergeCell ref="B252:C252"/>
    <mergeCell ref="B239:C239"/>
    <mergeCell ref="B265:C265"/>
    <mergeCell ref="B266:C266"/>
    <mergeCell ref="A228:B228"/>
    <mergeCell ref="A230:K230"/>
    <mergeCell ref="D245:D246"/>
    <mergeCell ref="A234:A235"/>
    <mergeCell ref="B234:C235"/>
    <mergeCell ref="D234:D235"/>
    <mergeCell ref="E234:E235"/>
    <mergeCell ref="F263:H263"/>
    <mergeCell ref="C120:C121"/>
    <mergeCell ref="D120:D121"/>
    <mergeCell ref="B275:C275"/>
    <mergeCell ref="A270:C270"/>
    <mergeCell ref="A159:A160"/>
    <mergeCell ref="B159:B160"/>
    <mergeCell ref="C159:C160"/>
    <mergeCell ref="D159:D160"/>
    <mergeCell ref="A245:A246"/>
    <mergeCell ref="A148:A149"/>
    <mergeCell ref="B148:B149"/>
    <mergeCell ref="C148:C149"/>
    <mergeCell ref="D148:D149"/>
    <mergeCell ref="B237:C237"/>
    <mergeCell ref="B238:C238"/>
    <mergeCell ref="B240:C240"/>
    <mergeCell ref="A153:B153"/>
    <mergeCell ref="A166:B166"/>
    <mergeCell ref="A177:B177"/>
    <mergeCell ref="A172:A173"/>
    <mergeCell ref="B172:B173"/>
    <mergeCell ref="A155:K155"/>
    <mergeCell ref="F159:H159"/>
    <mergeCell ref="A168:K168"/>
    <mergeCell ref="A110:B110"/>
    <mergeCell ref="A208:K208"/>
    <mergeCell ref="D212:F212"/>
    <mergeCell ref="A212:A213"/>
    <mergeCell ref="B212:B213"/>
    <mergeCell ref="C212:C213"/>
    <mergeCell ref="A179:K179"/>
    <mergeCell ref="D172:D173"/>
    <mergeCell ref="A142:B142"/>
    <mergeCell ref="A144:K144"/>
    <mergeCell ref="D137:D138"/>
    <mergeCell ref="E137:E138"/>
    <mergeCell ref="A112:K112"/>
    <mergeCell ref="A114:K114"/>
    <mergeCell ref="E120:G120"/>
    <mergeCell ref="A127:K127"/>
    <mergeCell ref="A129:K129"/>
    <mergeCell ref="F137:H137"/>
    <mergeCell ref="A125:B125"/>
    <mergeCell ref="A137:A138"/>
    <mergeCell ref="B137:B138"/>
    <mergeCell ref="C137:C138"/>
    <mergeCell ref="A120:A121"/>
    <mergeCell ref="B120:B121"/>
    <mergeCell ref="G75:I75"/>
    <mergeCell ref="B75:D76"/>
    <mergeCell ref="B77:D77"/>
    <mergeCell ref="B78:D78"/>
    <mergeCell ref="E75:E76"/>
    <mergeCell ref="A67:K67"/>
    <mergeCell ref="A69:K69"/>
    <mergeCell ref="A100:E100"/>
    <mergeCell ref="A105:A106"/>
    <mergeCell ref="B105:B106"/>
    <mergeCell ref="C105:C106"/>
    <mergeCell ref="D105:D106"/>
    <mergeCell ref="E105:G105"/>
    <mergeCell ref="E91:E92"/>
    <mergeCell ref="A97:K97"/>
    <mergeCell ref="A99:K99"/>
    <mergeCell ref="A81:D81"/>
    <mergeCell ref="A83:K83"/>
    <mergeCell ref="A85:K85"/>
    <mergeCell ref="B93:C93"/>
    <mergeCell ref="B94:C94"/>
    <mergeCell ref="A95:C95"/>
    <mergeCell ref="F91:H91"/>
    <mergeCell ref="A91:A92"/>
    <mergeCell ref="E148:G148"/>
    <mergeCell ref="A263:A264"/>
    <mergeCell ref="B263:C264"/>
    <mergeCell ref="D263:D264"/>
    <mergeCell ref="E263:E264"/>
    <mergeCell ref="A241:C241"/>
    <mergeCell ref="A259:K259"/>
    <mergeCell ref="B245:C246"/>
    <mergeCell ref="F234:H234"/>
    <mergeCell ref="B236:C236"/>
    <mergeCell ref="A183:A184"/>
    <mergeCell ref="B183:B184"/>
    <mergeCell ref="C183:C184"/>
    <mergeCell ref="D183:D184"/>
    <mergeCell ref="A206:B206"/>
    <mergeCell ref="E183:G183"/>
    <mergeCell ref="C172:C173"/>
    <mergeCell ref="F245:H245"/>
    <mergeCell ref="B247:C247"/>
    <mergeCell ref="B248:C248"/>
    <mergeCell ref="B249:C249"/>
    <mergeCell ref="B250:C250"/>
    <mergeCell ref="B251:C251"/>
    <mergeCell ref="E172:G172"/>
    <mergeCell ref="B91:C92"/>
    <mergeCell ref="A4:K4"/>
    <mergeCell ref="B30:K30"/>
    <mergeCell ref="B31:I31"/>
    <mergeCell ref="D42:D43"/>
    <mergeCell ref="E42:E43"/>
    <mergeCell ref="B33:B34"/>
    <mergeCell ref="C33:C34"/>
    <mergeCell ref="D33:D34"/>
    <mergeCell ref="E33:E34"/>
    <mergeCell ref="B42:B43"/>
    <mergeCell ref="C42:C43"/>
    <mergeCell ref="B49:I49"/>
    <mergeCell ref="B40:F40"/>
    <mergeCell ref="A33:A34"/>
    <mergeCell ref="F33:H33"/>
    <mergeCell ref="A42:A43"/>
    <mergeCell ref="F42:H42"/>
    <mergeCell ref="E51:E52"/>
    <mergeCell ref="A51:A52"/>
    <mergeCell ref="B51:D52"/>
    <mergeCell ref="B53:D53"/>
    <mergeCell ref="D91:D92"/>
    <mergeCell ref="B64:D64"/>
    <mergeCell ref="A65:D65"/>
    <mergeCell ref="B54:D54"/>
    <mergeCell ref="B55:D55"/>
    <mergeCell ref="B56:D56"/>
    <mergeCell ref="B57:D57"/>
    <mergeCell ref="B63:D63"/>
    <mergeCell ref="A75:A76"/>
    <mergeCell ref="B80:D80"/>
    <mergeCell ref="B79:D79"/>
    <mergeCell ref="B58:D58"/>
    <mergeCell ref="B59:D59"/>
    <mergeCell ref="B60:D60"/>
    <mergeCell ref="B61:D61"/>
    <mergeCell ref="B62:D62"/>
    <mergeCell ref="D284:E284"/>
    <mergeCell ref="F284:G284"/>
    <mergeCell ref="E1:F1"/>
    <mergeCell ref="B3:I3"/>
    <mergeCell ref="A27:B27"/>
    <mergeCell ref="A12:A14"/>
    <mergeCell ref="A2:K2"/>
    <mergeCell ref="A29:K29"/>
    <mergeCell ref="B257:C257"/>
    <mergeCell ref="A258:C258"/>
    <mergeCell ref="K12:K14"/>
    <mergeCell ref="E13:G13"/>
    <mergeCell ref="B12:B14"/>
    <mergeCell ref="C12:C14"/>
    <mergeCell ref="D12:G12"/>
    <mergeCell ref="H12:H14"/>
    <mergeCell ref="I12:I14"/>
    <mergeCell ref="J12:J14"/>
    <mergeCell ref="A38:B38"/>
    <mergeCell ref="A47:B47"/>
    <mergeCell ref="E245:E246"/>
    <mergeCell ref="F51:H51"/>
    <mergeCell ref="F75:F76"/>
    <mergeCell ref="B68:F68"/>
    <mergeCell ref="B267:C267"/>
    <mergeCell ref="D281:E281"/>
    <mergeCell ref="B276:C276"/>
    <mergeCell ref="B277:C277"/>
    <mergeCell ref="A278:C278"/>
    <mergeCell ref="B269:C269"/>
    <mergeCell ref="D282:E282"/>
    <mergeCell ref="F282:G282"/>
    <mergeCell ref="D283:E283"/>
    <mergeCell ref="B268:C268"/>
  </mergeCells>
  <pageMargins left="0.62992125984251968" right="0.19685039370078741" top="0.39370078740157483" bottom="0.43307086614173229" header="0.31496062992125984" footer="0.31496062992125984"/>
  <pageSetup paperSize="9" scale="50" orientation="landscape" verticalDpi="100" r:id="rId1"/>
  <rowBreaks count="7" manualBreakCount="7">
    <brk id="30" max="16383" man="1"/>
    <brk id="67" max="16383" man="1"/>
    <brk id="112" max="10" man="1"/>
    <brk id="156" max="10" man="1"/>
    <brk id="195" max="10" man="1"/>
    <brk id="229" max="10" man="1"/>
    <brk id="2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47"/>
  <sheetViews>
    <sheetView view="pageBreakPreview" topLeftCell="A220" zoomScale="80" zoomScaleNormal="100" zoomScaleSheetLayoutView="80" workbookViewId="0">
      <selection activeCell="G222" sqref="G222"/>
    </sheetView>
  </sheetViews>
  <sheetFormatPr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190"/>
      <c r="F1" s="190"/>
    </row>
    <row r="2" spans="1:162" s="5" customFormat="1" ht="40.5" customHeight="1" x14ac:dyDescent="0.3">
      <c r="A2" s="195" t="s">
        <v>178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191"/>
      <c r="C3" s="191"/>
      <c r="D3" s="191"/>
      <c r="E3" s="191"/>
      <c r="F3" s="191"/>
      <c r="G3" s="191"/>
      <c r="H3" s="191"/>
      <c r="I3" s="19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29" t="s">
        <v>86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136</v>
      </c>
      <c r="E8" s="8"/>
      <c r="F8" s="7"/>
      <c r="G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194" t="s">
        <v>82</v>
      </c>
      <c r="B12" s="205" t="s">
        <v>11</v>
      </c>
      <c r="C12" s="205" t="s">
        <v>12</v>
      </c>
      <c r="D12" s="208" t="s">
        <v>13</v>
      </c>
      <c r="E12" s="209"/>
      <c r="F12" s="209"/>
      <c r="G12" s="210"/>
      <c r="H12" s="211" t="s">
        <v>14</v>
      </c>
      <c r="I12" s="211" t="s">
        <v>15</v>
      </c>
      <c r="J12" s="211" t="s">
        <v>16</v>
      </c>
      <c r="K12" s="202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194"/>
      <c r="B13" s="206"/>
      <c r="C13" s="206"/>
      <c r="D13" s="11" t="s">
        <v>3</v>
      </c>
      <c r="E13" s="203" t="s">
        <v>1</v>
      </c>
      <c r="F13" s="204"/>
      <c r="G13" s="204"/>
      <c r="H13" s="212"/>
      <c r="I13" s="212"/>
      <c r="J13" s="212"/>
      <c r="K13" s="20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194"/>
      <c r="B14" s="207"/>
      <c r="C14" s="207"/>
      <c r="D14" s="12"/>
      <c r="E14" s="13" t="s">
        <v>17</v>
      </c>
      <c r="F14" s="13" t="s">
        <v>83</v>
      </c>
      <c r="G14" s="14" t="s">
        <v>18</v>
      </c>
      <c r="H14" s="213"/>
      <c r="I14" s="213"/>
      <c r="J14" s="213"/>
      <c r="K14" s="20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22" t="s">
        <v>19</v>
      </c>
      <c r="C16" s="23"/>
      <c r="D16" s="156">
        <f>E16+F16+G16</f>
        <v>0</v>
      </c>
      <c r="E16" s="18"/>
      <c r="F16" s="18"/>
      <c r="G16" s="24"/>
      <c r="H16" s="24">
        <v>0</v>
      </c>
      <c r="I16" s="157">
        <v>1.1499999999999999</v>
      </c>
      <c r="J16" s="18">
        <f>(C16*D16*(1+H16/100)*I16*12)</f>
        <v>0</v>
      </c>
      <c r="K16" s="25" t="s">
        <v>20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"/>
      <c r="AB16" s="7"/>
      <c r="AC16" s="7"/>
      <c r="AD16" s="7"/>
      <c r="AE16" s="7"/>
    </row>
    <row r="17" spans="1:31" ht="15.75" customHeight="1" x14ac:dyDescent="0.25">
      <c r="A17" s="21"/>
      <c r="B17" s="22" t="s">
        <v>21</v>
      </c>
      <c r="C17" s="23">
        <v>9</v>
      </c>
      <c r="D17" s="156">
        <f t="shared" ref="D17:D19" si="0">E17+F17+G17</f>
        <v>2548</v>
      </c>
      <c r="E17" s="18"/>
      <c r="F17" s="18">
        <v>2548</v>
      </c>
      <c r="G17" s="158"/>
      <c r="H17" s="24">
        <v>0</v>
      </c>
      <c r="I17" s="157">
        <v>1.1499999999999999</v>
      </c>
      <c r="J17" s="18">
        <f t="shared" ref="J17:J24" si="1">(C17*D17*(1+H17/100)*I17*12)</f>
        <v>316461.59999999998</v>
      </c>
      <c r="K17" s="25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7"/>
      <c r="AB17" s="7"/>
      <c r="AC17" s="7"/>
      <c r="AD17" s="7"/>
      <c r="AE17" s="7"/>
    </row>
    <row r="18" spans="1:31" ht="15.75" customHeight="1" x14ac:dyDescent="0.25">
      <c r="A18" s="21"/>
      <c r="B18" s="22" t="s">
        <v>22</v>
      </c>
      <c r="C18" s="23"/>
      <c r="D18" s="156"/>
      <c r="E18" s="18"/>
      <c r="F18" s="18"/>
      <c r="G18" s="24"/>
      <c r="H18" s="24"/>
      <c r="I18" s="24"/>
      <c r="J18" s="18">
        <f t="shared" si="1"/>
        <v>0</v>
      </c>
      <c r="K18" s="25" t="s">
        <v>20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7"/>
      <c r="AB18" s="7"/>
      <c r="AC18" s="7"/>
      <c r="AD18" s="7"/>
      <c r="AE18" s="7"/>
    </row>
    <row r="19" spans="1:31" ht="15.75" customHeight="1" x14ac:dyDescent="0.25">
      <c r="A19" s="21"/>
      <c r="B19" s="22" t="s">
        <v>23</v>
      </c>
      <c r="C19" s="23"/>
      <c r="D19" s="156">
        <f t="shared" si="0"/>
        <v>0</v>
      </c>
      <c r="E19" s="18"/>
      <c r="F19" s="18"/>
      <c r="G19" s="24"/>
      <c r="H19" s="24">
        <v>0</v>
      </c>
      <c r="I19" s="157">
        <v>1.1499999999999999</v>
      </c>
      <c r="J19" s="18">
        <f t="shared" si="1"/>
        <v>0</v>
      </c>
      <c r="K19" s="25" t="s">
        <v>20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7"/>
      <c r="AB19" s="7"/>
      <c r="AC19" s="7"/>
      <c r="AD19" s="7"/>
      <c r="AE19" s="7"/>
    </row>
    <row r="20" spans="1:31" ht="15.75" customHeight="1" x14ac:dyDescent="0.25">
      <c r="A20" s="21"/>
      <c r="B20" s="27" t="s">
        <v>24</v>
      </c>
      <c r="C20" s="17" t="s">
        <v>25</v>
      </c>
      <c r="D20" s="17"/>
      <c r="E20" s="18" t="s">
        <v>25</v>
      </c>
      <c r="F20" s="18" t="s">
        <v>25</v>
      </c>
      <c r="G20" s="24" t="s">
        <v>25</v>
      </c>
      <c r="H20" s="24" t="s">
        <v>25</v>
      </c>
      <c r="I20" s="24" t="s">
        <v>25</v>
      </c>
      <c r="J20" s="18">
        <f>SUM(J16:J19)</f>
        <v>316461.59999999998</v>
      </c>
      <c r="K20" s="18" t="s">
        <v>25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7"/>
      <c r="AB20" s="7"/>
      <c r="AC20" s="7"/>
      <c r="AD20" s="7"/>
      <c r="AE20" s="7"/>
    </row>
    <row r="21" spans="1:31" ht="15.75" customHeight="1" x14ac:dyDescent="0.25">
      <c r="A21" s="21"/>
      <c r="B21" s="22" t="s">
        <v>19</v>
      </c>
      <c r="C21" s="17"/>
      <c r="D21" s="17"/>
      <c r="E21" s="18"/>
      <c r="F21" s="18"/>
      <c r="G21" s="24"/>
      <c r="H21" s="24"/>
      <c r="I21" s="24"/>
      <c r="J21" s="18">
        <f t="shared" si="1"/>
        <v>0</v>
      </c>
      <c r="K21" s="25" t="s">
        <v>26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"/>
      <c r="AB21" s="7"/>
      <c r="AC21" s="7"/>
      <c r="AD21" s="7"/>
      <c r="AE21" s="7"/>
    </row>
    <row r="22" spans="1:31" ht="15.75" customHeight="1" x14ac:dyDescent="0.25">
      <c r="A22" s="21"/>
      <c r="B22" s="22" t="s">
        <v>21</v>
      </c>
      <c r="C22" s="17"/>
      <c r="D22" s="17"/>
      <c r="E22" s="18"/>
      <c r="F22" s="18"/>
      <c r="G22" s="24"/>
      <c r="H22" s="24"/>
      <c r="I22" s="24"/>
      <c r="J22" s="18">
        <f t="shared" si="1"/>
        <v>0</v>
      </c>
      <c r="K22" s="25" t="s">
        <v>26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"/>
      <c r="AB22" s="7"/>
      <c r="AC22" s="7"/>
      <c r="AD22" s="7"/>
      <c r="AE22" s="7"/>
    </row>
    <row r="23" spans="1:31" ht="15.75" customHeight="1" x14ac:dyDescent="0.25">
      <c r="A23" s="21"/>
      <c r="B23" s="22" t="s">
        <v>22</v>
      </c>
      <c r="C23" s="17"/>
      <c r="D23" s="17"/>
      <c r="E23" s="18"/>
      <c r="F23" s="18"/>
      <c r="G23" s="24"/>
      <c r="H23" s="24"/>
      <c r="I23" s="24"/>
      <c r="J23" s="18">
        <f t="shared" si="1"/>
        <v>0</v>
      </c>
      <c r="K23" s="25" t="s">
        <v>26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7"/>
      <c r="AB23" s="7"/>
      <c r="AC23" s="7"/>
      <c r="AD23" s="7"/>
      <c r="AE23" s="7"/>
    </row>
    <row r="24" spans="1:31" ht="15.75" customHeight="1" x14ac:dyDescent="0.25">
      <c r="A24" s="21"/>
      <c r="B24" s="22" t="s">
        <v>23</v>
      </c>
      <c r="C24" s="17"/>
      <c r="D24" s="17"/>
      <c r="E24" s="18"/>
      <c r="F24" s="18"/>
      <c r="G24" s="24"/>
      <c r="H24" s="24"/>
      <c r="I24" s="24"/>
      <c r="J24" s="18">
        <f t="shared" si="1"/>
        <v>0</v>
      </c>
      <c r="K24" s="25" t="s">
        <v>26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7"/>
      <c r="AB24" s="7"/>
      <c r="AC24" s="7"/>
      <c r="AD24" s="7"/>
      <c r="AE24" s="7"/>
    </row>
    <row r="25" spans="1:31" ht="15.75" customHeight="1" x14ac:dyDescent="0.25">
      <c r="A25" s="21"/>
      <c r="B25" s="27" t="s">
        <v>24</v>
      </c>
      <c r="C25" s="17" t="s">
        <v>25</v>
      </c>
      <c r="D25" s="17"/>
      <c r="E25" s="18" t="s">
        <v>25</v>
      </c>
      <c r="F25" s="18" t="s">
        <v>25</v>
      </c>
      <c r="G25" s="24" t="s">
        <v>25</v>
      </c>
      <c r="H25" s="24" t="s">
        <v>25</v>
      </c>
      <c r="I25" s="24" t="s">
        <v>25</v>
      </c>
      <c r="J25" s="18">
        <f>SUM(J21:J24)</f>
        <v>0</v>
      </c>
      <c r="K25" s="18" t="s">
        <v>25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.75" customHeight="1" x14ac:dyDescent="0.25">
      <c r="A26" s="192" t="s">
        <v>24</v>
      </c>
      <c r="B26" s="193"/>
      <c r="C26" s="28"/>
      <c r="D26" s="29"/>
      <c r="E26" s="29"/>
      <c r="F26" s="29"/>
      <c r="G26" s="29"/>
      <c r="H26" s="29"/>
      <c r="I26" s="29"/>
      <c r="J26" s="18">
        <f>J20+J25</f>
        <v>316461.59999999998</v>
      </c>
      <c r="K26" s="30"/>
    </row>
    <row r="27" spans="1:31" ht="15.75" customHeight="1" x14ac:dyDescent="0.25">
      <c r="A27" s="7"/>
      <c r="B27" s="31"/>
      <c r="C27" s="32"/>
      <c r="D27" s="31"/>
      <c r="E27" s="31"/>
      <c r="F27" s="31"/>
      <c r="G27" s="31"/>
      <c r="H27" s="31"/>
      <c r="I27" s="31"/>
      <c r="J27" s="33"/>
      <c r="K27" s="34"/>
    </row>
    <row r="28" spans="1:31" ht="208.5" customHeight="1" x14ac:dyDescent="0.25">
      <c r="A28" s="196" t="s">
        <v>100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</row>
    <row r="29" spans="1:31" ht="15.75" customHeight="1" x14ac:dyDescent="0.25">
      <c r="B29" s="230"/>
      <c r="C29" s="230"/>
      <c r="D29" s="230"/>
      <c r="E29" s="230"/>
      <c r="F29" s="230"/>
      <c r="G29" s="230"/>
      <c r="H29" s="230"/>
      <c r="I29" s="230"/>
      <c r="J29" s="230"/>
      <c r="K29" s="230"/>
    </row>
    <row r="30" spans="1:31" ht="21" customHeight="1" x14ac:dyDescent="0.25">
      <c r="B30" s="231" t="s">
        <v>258</v>
      </c>
      <c r="C30" s="231"/>
      <c r="D30" s="231"/>
      <c r="E30" s="231"/>
      <c r="F30" s="231"/>
      <c r="G30" s="231"/>
      <c r="H30" s="231"/>
      <c r="I30" s="231"/>
    </row>
    <row r="32" spans="1:31" ht="26.25" customHeight="1" x14ac:dyDescent="0.25">
      <c r="A32" s="234" t="s">
        <v>82</v>
      </c>
      <c r="B32" s="214" t="s">
        <v>33</v>
      </c>
      <c r="C32" s="214" t="s">
        <v>28</v>
      </c>
      <c r="D32" s="214" t="s">
        <v>29</v>
      </c>
      <c r="E32" s="214" t="s">
        <v>30</v>
      </c>
      <c r="F32" s="236" t="s">
        <v>97</v>
      </c>
      <c r="G32" s="237"/>
      <c r="H32" s="238"/>
      <c r="I32" s="35"/>
    </row>
    <row r="33" spans="1:9" ht="39.75" customHeight="1" x14ac:dyDescent="0.25">
      <c r="A33" s="235"/>
      <c r="B33" s="215"/>
      <c r="C33" s="215"/>
      <c r="D33" s="215"/>
      <c r="E33" s="215"/>
      <c r="F33" s="36" t="s">
        <v>2</v>
      </c>
      <c r="G33" s="37" t="s">
        <v>20</v>
      </c>
      <c r="H33" s="36" t="s">
        <v>26</v>
      </c>
      <c r="I33" s="38"/>
    </row>
    <row r="34" spans="1:9" x14ac:dyDescent="0.25">
      <c r="A34" s="21">
        <v>1</v>
      </c>
      <c r="B34" s="39">
        <v>2</v>
      </c>
      <c r="C34" s="39">
        <v>3</v>
      </c>
      <c r="D34" s="39">
        <v>4</v>
      </c>
      <c r="E34" s="39">
        <v>5</v>
      </c>
      <c r="F34" s="39">
        <v>6</v>
      </c>
      <c r="G34" s="40">
        <v>7</v>
      </c>
      <c r="H34" s="39">
        <v>8</v>
      </c>
      <c r="I34" s="41"/>
    </row>
    <row r="35" spans="1:9" ht="63" x14ac:dyDescent="0.25">
      <c r="A35" s="21"/>
      <c r="B35" s="179" t="s">
        <v>259</v>
      </c>
      <c r="C35" s="21"/>
      <c r="D35" s="21">
        <v>1</v>
      </c>
      <c r="E35" s="21"/>
      <c r="F35" s="42">
        <v>50000</v>
      </c>
      <c r="G35" s="43">
        <v>50000</v>
      </c>
      <c r="H35" s="42"/>
      <c r="I35" s="7"/>
    </row>
    <row r="36" spans="1:9" x14ac:dyDescent="0.25">
      <c r="A36" s="21"/>
      <c r="B36" s="15"/>
      <c r="C36" s="21"/>
      <c r="D36" s="21"/>
      <c r="E36" s="21"/>
      <c r="F36" s="21"/>
      <c r="G36" s="43"/>
      <c r="H36" s="42"/>
      <c r="I36" s="7"/>
    </row>
    <row r="37" spans="1:9" x14ac:dyDescent="0.25">
      <c r="A37" s="199" t="s">
        <v>32</v>
      </c>
      <c r="B37" s="201"/>
      <c r="C37" s="15" t="s">
        <v>25</v>
      </c>
      <c r="D37" s="15" t="s">
        <v>25</v>
      </c>
      <c r="E37" s="15" t="s">
        <v>25</v>
      </c>
      <c r="F37" s="21">
        <v>50000</v>
      </c>
      <c r="G37" s="43">
        <v>50000</v>
      </c>
      <c r="H37" s="42"/>
      <c r="I37" s="7"/>
    </row>
    <row r="39" spans="1:9" x14ac:dyDescent="0.25">
      <c r="B39" s="233" t="s">
        <v>85</v>
      </c>
      <c r="C39" s="233"/>
      <c r="D39" s="233"/>
      <c r="E39" s="233"/>
      <c r="F39" s="233"/>
    </row>
    <row r="41" spans="1:9" ht="26.25" customHeight="1" x14ac:dyDescent="0.25">
      <c r="A41" s="234" t="s">
        <v>82</v>
      </c>
      <c r="B41" s="214" t="s">
        <v>33</v>
      </c>
      <c r="C41" s="214" t="s">
        <v>34</v>
      </c>
      <c r="D41" s="214" t="s">
        <v>35</v>
      </c>
      <c r="E41" s="214" t="s">
        <v>36</v>
      </c>
      <c r="F41" s="216" t="s">
        <v>97</v>
      </c>
      <c r="G41" s="216"/>
      <c r="H41" s="216"/>
      <c r="I41" s="35"/>
    </row>
    <row r="42" spans="1:9" ht="51" customHeight="1" x14ac:dyDescent="0.25">
      <c r="A42" s="235"/>
      <c r="B42" s="215"/>
      <c r="C42" s="215"/>
      <c r="D42" s="215"/>
      <c r="E42" s="215"/>
      <c r="F42" s="36" t="s">
        <v>2</v>
      </c>
      <c r="G42" s="36" t="s">
        <v>20</v>
      </c>
      <c r="H42" s="36" t="s">
        <v>26</v>
      </c>
      <c r="I42" s="38"/>
    </row>
    <row r="43" spans="1:9" x14ac:dyDescent="0.25">
      <c r="A43" s="21">
        <v>1</v>
      </c>
      <c r="B43" s="39">
        <v>2</v>
      </c>
      <c r="C43" s="39">
        <v>3</v>
      </c>
      <c r="D43" s="39">
        <v>4</v>
      </c>
      <c r="E43" s="39">
        <v>5</v>
      </c>
      <c r="F43" s="39">
        <v>6</v>
      </c>
      <c r="G43" s="39">
        <v>7</v>
      </c>
      <c r="H43" s="39">
        <v>8</v>
      </c>
      <c r="I43" s="41"/>
    </row>
    <row r="44" spans="1:9" x14ac:dyDescent="0.25">
      <c r="A44" s="21">
        <v>1</v>
      </c>
      <c r="B44" s="154"/>
      <c r="C44" s="21"/>
      <c r="D44" s="21"/>
      <c r="E44" s="21"/>
      <c r="F44" s="42"/>
      <c r="G44" s="42"/>
      <c r="H44" s="42"/>
      <c r="I44" s="7"/>
    </row>
    <row r="45" spans="1:9" x14ac:dyDescent="0.25">
      <c r="A45" s="21"/>
      <c r="B45" s="15"/>
      <c r="C45" s="21"/>
      <c r="D45" s="21"/>
      <c r="E45" s="21"/>
      <c r="F45" s="21"/>
      <c r="G45" s="42"/>
      <c r="H45" s="42"/>
      <c r="I45" s="7"/>
    </row>
    <row r="46" spans="1:9" x14ac:dyDescent="0.25">
      <c r="A46" s="199" t="s">
        <v>32</v>
      </c>
      <c r="B46" s="201"/>
      <c r="C46" s="15" t="s">
        <v>25</v>
      </c>
      <c r="D46" s="15" t="s">
        <v>25</v>
      </c>
      <c r="E46" s="15" t="s">
        <v>25</v>
      </c>
      <c r="F46" s="21"/>
      <c r="G46" s="42"/>
      <c r="H46" s="42"/>
      <c r="I46" s="7"/>
    </row>
    <row r="48" spans="1:9" ht="33" customHeight="1" x14ac:dyDescent="0.25">
      <c r="B48" s="232" t="s">
        <v>87</v>
      </c>
      <c r="C48" s="232"/>
      <c r="D48" s="232"/>
      <c r="E48" s="232"/>
      <c r="F48" s="232"/>
      <c r="G48" s="232"/>
      <c r="H48" s="232"/>
      <c r="I48" s="232"/>
    </row>
    <row r="50" spans="1:9" ht="31.5" customHeight="1" x14ac:dyDescent="0.25">
      <c r="A50" s="223" t="s">
        <v>82</v>
      </c>
      <c r="B50" s="216" t="s">
        <v>37</v>
      </c>
      <c r="C50" s="216"/>
      <c r="D50" s="216"/>
      <c r="E50" s="214" t="s">
        <v>38</v>
      </c>
      <c r="F50" s="216" t="s">
        <v>31</v>
      </c>
      <c r="G50" s="216"/>
      <c r="H50" s="216"/>
      <c r="I50" s="44"/>
    </row>
    <row r="51" spans="1:9" ht="31.5" customHeight="1" x14ac:dyDescent="0.25">
      <c r="A51" s="224"/>
      <c r="B51" s="216"/>
      <c r="C51" s="216"/>
      <c r="D51" s="216"/>
      <c r="E51" s="215"/>
      <c r="F51" s="36" t="s">
        <v>39</v>
      </c>
      <c r="G51" s="36" t="s">
        <v>20</v>
      </c>
      <c r="H51" s="36" t="s">
        <v>26</v>
      </c>
      <c r="I51" s="38"/>
    </row>
    <row r="52" spans="1:9" ht="17.25" customHeight="1" x14ac:dyDescent="0.25">
      <c r="A52" s="45">
        <v>1</v>
      </c>
      <c r="B52" s="239">
        <v>2</v>
      </c>
      <c r="C52" s="239"/>
      <c r="D52" s="239"/>
      <c r="E52" s="15">
        <v>3</v>
      </c>
      <c r="F52" s="15">
        <v>4</v>
      </c>
      <c r="G52" s="15">
        <v>5</v>
      </c>
      <c r="H52" s="15">
        <v>6</v>
      </c>
      <c r="I52" s="46"/>
    </row>
    <row r="53" spans="1:9" s="2" customFormat="1" ht="32.25" customHeight="1" x14ac:dyDescent="0.25">
      <c r="A53" s="47">
        <v>1</v>
      </c>
      <c r="B53" s="220" t="s">
        <v>88</v>
      </c>
      <c r="C53" s="221"/>
      <c r="D53" s="222"/>
      <c r="E53" s="42" t="s">
        <v>25</v>
      </c>
      <c r="F53" s="42">
        <f>F54</f>
        <v>73714.09</v>
      </c>
      <c r="G53" s="42">
        <f>G54</f>
        <v>73714.09</v>
      </c>
      <c r="H53" s="42"/>
      <c r="I53" s="7"/>
    </row>
    <row r="54" spans="1:9" ht="34.5" customHeight="1" x14ac:dyDescent="0.25">
      <c r="A54" s="47" t="s">
        <v>40</v>
      </c>
      <c r="B54" s="220" t="s">
        <v>89</v>
      </c>
      <c r="C54" s="221"/>
      <c r="D54" s="222"/>
      <c r="E54" s="42">
        <v>316461.59999999998</v>
      </c>
      <c r="F54" s="42">
        <f>G54</f>
        <v>73714.09</v>
      </c>
      <c r="G54" s="21">
        <f>69621.55+4092.54</f>
        <v>73714.09</v>
      </c>
      <c r="H54" s="21"/>
      <c r="I54" s="7"/>
    </row>
    <row r="55" spans="1:9" ht="16.5" customHeight="1" x14ac:dyDescent="0.25">
      <c r="A55" s="47" t="s">
        <v>4</v>
      </c>
      <c r="B55" s="220" t="s">
        <v>90</v>
      </c>
      <c r="C55" s="221"/>
      <c r="D55" s="222"/>
      <c r="E55" s="21"/>
      <c r="F55" s="21"/>
      <c r="G55" s="21"/>
      <c r="H55" s="21"/>
      <c r="I55" s="7"/>
    </row>
    <row r="56" spans="1:9" ht="34.5" customHeight="1" x14ac:dyDescent="0.25">
      <c r="A56" s="47" t="s">
        <v>5</v>
      </c>
      <c r="B56" s="220" t="s">
        <v>91</v>
      </c>
      <c r="C56" s="221"/>
      <c r="D56" s="222"/>
      <c r="E56" s="21"/>
      <c r="F56" s="21"/>
      <c r="G56" s="21"/>
      <c r="H56" s="21"/>
      <c r="I56" s="7"/>
    </row>
    <row r="57" spans="1:9" ht="33" customHeight="1" x14ac:dyDescent="0.25">
      <c r="A57" s="47" t="s">
        <v>41</v>
      </c>
      <c r="B57" s="220" t="s">
        <v>92</v>
      </c>
      <c r="C57" s="221"/>
      <c r="D57" s="222"/>
      <c r="E57" s="42" t="s">
        <v>25</v>
      </c>
      <c r="F57" s="21">
        <f>F58+F60</f>
        <v>9810.2999999999993</v>
      </c>
      <c r="G57" s="21">
        <f>G58+G60</f>
        <v>9810.2999999999993</v>
      </c>
      <c r="H57" s="21"/>
      <c r="I57" s="7"/>
    </row>
    <row r="58" spans="1:9" ht="41.25" customHeight="1" x14ac:dyDescent="0.25">
      <c r="A58" s="47" t="s">
        <v>6</v>
      </c>
      <c r="B58" s="226" t="s">
        <v>93</v>
      </c>
      <c r="C58" s="227"/>
      <c r="D58" s="228"/>
      <c r="E58" s="42">
        <v>316461.59999999998</v>
      </c>
      <c r="F58" s="21">
        <f>G58</f>
        <v>9177.3799999999992</v>
      </c>
      <c r="G58" s="21">
        <v>9177.3799999999992</v>
      </c>
      <c r="H58" s="21"/>
      <c r="I58" s="7"/>
    </row>
    <row r="59" spans="1:9" ht="34.5" customHeight="1" x14ac:dyDescent="0.25">
      <c r="A59" s="47" t="s">
        <v>7</v>
      </c>
      <c r="B59" s="220" t="s">
        <v>94</v>
      </c>
      <c r="C59" s="221"/>
      <c r="D59" s="222"/>
      <c r="E59" s="21"/>
      <c r="F59" s="21"/>
      <c r="G59" s="21"/>
      <c r="H59" s="21"/>
      <c r="I59" s="7"/>
    </row>
    <row r="60" spans="1:9" ht="33.75" customHeight="1" x14ac:dyDescent="0.25">
      <c r="A60" s="47" t="s">
        <v>8</v>
      </c>
      <c r="B60" s="220" t="s">
        <v>95</v>
      </c>
      <c r="C60" s="221"/>
      <c r="D60" s="222"/>
      <c r="E60" s="42">
        <v>316461.59999999998</v>
      </c>
      <c r="F60" s="21">
        <f>G60</f>
        <v>632.91999999999996</v>
      </c>
      <c r="G60" s="21">
        <v>632.91999999999996</v>
      </c>
      <c r="H60" s="21"/>
      <c r="I60" s="7"/>
    </row>
    <row r="61" spans="1:9" ht="33.75" customHeight="1" x14ac:dyDescent="0.25">
      <c r="A61" s="47" t="s">
        <v>42</v>
      </c>
      <c r="B61" s="220" t="s">
        <v>96</v>
      </c>
      <c r="C61" s="221"/>
      <c r="D61" s="222"/>
      <c r="E61" s="21"/>
      <c r="F61" s="21"/>
      <c r="G61" s="21"/>
      <c r="H61" s="21"/>
      <c r="I61" s="7"/>
    </row>
    <row r="62" spans="1:9" ht="39.75" customHeight="1" x14ac:dyDescent="0.25">
      <c r="A62" s="47" t="s">
        <v>43</v>
      </c>
      <c r="B62" s="220" t="s">
        <v>96</v>
      </c>
      <c r="C62" s="221"/>
      <c r="D62" s="222"/>
      <c r="E62" s="21"/>
      <c r="F62" s="21"/>
      <c r="G62" s="21"/>
      <c r="H62" s="21"/>
      <c r="I62" s="7"/>
    </row>
    <row r="63" spans="1:9" ht="30" customHeight="1" x14ac:dyDescent="0.25">
      <c r="A63" s="47" t="s">
        <v>44</v>
      </c>
      <c r="B63" s="220" t="s">
        <v>98</v>
      </c>
      <c r="C63" s="221"/>
      <c r="D63" s="222"/>
      <c r="E63" s="42">
        <v>316461.59999999998</v>
      </c>
      <c r="F63" s="21">
        <f>G63</f>
        <v>16139.55</v>
      </c>
      <c r="G63" s="21">
        <v>16139.55</v>
      </c>
      <c r="H63" s="21"/>
      <c r="I63" s="7"/>
    </row>
    <row r="64" spans="1:9" ht="30.75" customHeight="1" x14ac:dyDescent="0.25">
      <c r="A64" s="219" t="s">
        <v>32</v>
      </c>
      <c r="B64" s="219"/>
      <c r="C64" s="219"/>
      <c r="D64" s="219"/>
      <c r="E64" s="15" t="s">
        <v>25</v>
      </c>
      <c r="F64" s="48">
        <f>F53+F57+F63</f>
        <v>99663.94</v>
      </c>
      <c r="G64" s="48">
        <f>G53+G57+G63</f>
        <v>99663.94</v>
      </c>
      <c r="H64" s="48">
        <f>H53+H57+H63</f>
        <v>0</v>
      </c>
      <c r="I64" s="7"/>
    </row>
    <row r="65" spans="1:49" ht="16.5" customHeight="1" x14ac:dyDescent="0.25">
      <c r="B65" s="49"/>
      <c r="C65" s="49"/>
      <c r="D65" s="49"/>
      <c r="E65" s="46"/>
      <c r="F65" s="7"/>
    </row>
    <row r="66" spans="1:49" ht="99" customHeight="1" x14ac:dyDescent="0.25">
      <c r="A66" s="251" t="s">
        <v>99</v>
      </c>
      <c r="B66" s="251"/>
      <c r="C66" s="251"/>
      <c r="D66" s="251"/>
      <c r="E66" s="251"/>
      <c r="F66" s="251"/>
      <c r="G66" s="251"/>
      <c r="H66" s="251"/>
      <c r="I66" s="251"/>
      <c r="J66" s="251"/>
      <c r="K66" s="251"/>
    </row>
    <row r="67" spans="1:49" ht="21" customHeight="1" x14ac:dyDescent="0.25">
      <c r="B67" s="218"/>
      <c r="C67" s="218"/>
      <c r="D67" s="218"/>
      <c r="E67" s="218"/>
      <c r="F67" s="218"/>
    </row>
    <row r="68" spans="1:49" s="50" customFormat="1" ht="27" customHeight="1" x14ac:dyDescent="0.25">
      <c r="A68" s="252" t="s">
        <v>102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</row>
    <row r="69" spans="1:49" s="50" customFormat="1" ht="16.5" customHeight="1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49" ht="15.75" customHeight="1" x14ac:dyDescent="0.25">
      <c r="B70" s="8" t="s">
        <v>138</v>
      </c>
      <c r="C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49" ht="15.75" customHeight="1" x14ac:dyDescent="0.25">
      <c r="B71" s="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8" t="s">
        <v>143</v>
      </c>
      <c r="C72" s="8"/>
      <c r="D72" s="8" t="s">
        <v>136</v>
      </c>
      <c r="E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s="50" customFormat="1" ht="15.75" customHeight="1" x14ac:dyDescent="0.25">
      <c r="A74" s="223" t="s">
        <v>82</v>
      </c>
      <c r="B74" s="217" t="s">
        <v>0</v>
      </c>
      <c r="C74" s="217"/>
      <c r="D74" s="217"/>
      <c r="E74" s="217" t="s">
        <v>45</v>
      </c>
      <c r="F74" s="217" t="s">
        <v>46</v>
      </c>
      <c r="G74" s="236" t="s">
        <v>31</v>
      </c>
      <c r="H74" s="237"/>
      <c r="I74" s="238"/>
    </row>
    <row r="75" spans="1:49" s="50" customFormat="1" ht="51" customHeight="1" x14ac:dyDescent="0.25">
      <c r="A75" s="224"/>
      <c r="B75" s="217"/>
      <c r="C75" s="217"/>
      <c r="D75" s="217"/>
      <c r="E75" s="217"/>
      <c r="F75" s="217"/>
      <c r="G75" s="36" t="s">
        <v>47</v>
      </c>
      <c r="H75" s="37" t="s">
        <v>20</v>
      </c>
      <c r="I75" s="36" t="s">
        <v>26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</row>
    <row r="76" spans="1:49" s="50" customFormat="1" x14ac:dyDescent="0.25">
      <c r="A76" s="53">
        <v>1</v>
      </c>
      <c r="B76" s="250">
        <v>2</v>
      </c>
      <c r="C76" s="250"/>
      <c r="D76" s="250"/>
      <c r="E76" s="53">
        <v>3</v>
      </c>
      <c r="F76" s="54">
        <v>4</v>
      </c>
      <c r="G76" s="55">
        <v>4</v>
      </c>
      <c r="H76" s="56">
        <v>5</v>
      </c>
      <c r="I76" s="55">
        <v>6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s="50" customFormat="1" ht="32.25" customHeight="1" x14ac:dyDescent="0.25">
      <c r="A77" s="57" t="s">
        <v>48</v>
      </c>
      <c r="B77" s="225" t="s">
        <v>49</v>
      </c>
      <c r="C77" s="225"/>
      <c r="D77" s="225"/>
      <c r="E77" s="58">
        <v>62.51</v>
      </c>
      <c r="F77" s="59"/>
      <c r="G77" s="42"/>
      <c r="H77" s="43"/>
      <c r="I77" s="42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</row>
    <row r="78" spans="1:49" s="50" customFormat="1" ht="30.75" customHeight="1" x14ac:dyDescent="0.25">
      <c r="A78" s="57" t="s">
        <v>41</v>
      </c>
      <c r="B78" s="225" t="s">
        <v>50</v>
      </c>
      <c r="C78" s="225"/>
      <c r="D78" s="225"/>
      <c r="E78" s="58">
        <v>62.51</v>
      </c>
      <c r="F78" s="59"/>
      <c r="G78" s="42"/>
      <c r="H78" s="43"/>
      <c r="I78" s="4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s="50" customFormat="1" ht="35.25" customHeight="1" x14ac:dyDescent="0.25">
      <c r="A79" s="57" t="s">
        <v>44</v>
      </c>
      <c r="B79" s="225" t="s">
        <v>51</v>
      </c>
      <c r="C79" s="225"/>
      <c r="D79" s="225"/>
      <c r="E79" s="58">
        <v>2628</v>
      </c>
      <c r="F79" s="59"/>
      <c r="G79" s="42"/>
      <c r="H79" s="43"/>
      <c r="I79" s="4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s="50" customFormat="1" ht="31.5" customHeight="1" x14ac:dyDescent="0.25">
      <c r="A80" s="57" t="s">
        <v>52</v>
      </c>
      <c r="B80" s="225" t="s">
        <v>53</v>
      </c>
      <c r="C80" s="225"/>
      <c r="D80" s="225"/>
      <c r="E80" s="58">
        <v>2605</v>
      </c>
      <c r="F80" s="59"/>
      <c r="G80" s="42"/>
      <c r="H80" s="43"/>
      <c r="I80" s="4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:49" s="50" customFormat="1" ht="36.75" customHeight="1" x14ac:dyDescent="0.25">
      <c r="A81" s="57" t="s">
        <v>54</v>
      </c>
      <c r="B81" s="225" t="s">
        <v>9</v>
      </c>
      <c r="C81" s="225"/>
      <c r="D81" s="225"/>
      <c r="E81" s="58">
        <v>62.51</v>
      </c>
      <c r="F81" s="59"/>
      <c r="G81" s="42"/>
      <c r="H81" s="43"/>
      <c r="I81" s="42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</row>
    <row r="82" spans="1:49" s="50" customFormat="1" ht="36.75" customHeight="1" x14ac:dyDescent="0.25">
      <c r="A82" s="57" t="s">
        <v>55</v>
      </c>
      <c r="B82" s="225" t="s">
        <v>10</v>
      </c>
      <c r="C82" s="225"/>
      <c r="D82" s="225"/>
      <c r="E82" s="58">
        <v>106.86</v>
      </c>
      <c r="F82" s="59"/>
      <c r="G82" s="42"/>
      <c r="H82" s="43"/>
      <c r="I82" s="42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</row>
    <row r="83" spans="1:49" s="50" customFormat="1" ht="36.75" customHeight="1" x14ac:dyDescent="0.25">
      <c r="A83" s="57" t="s">
        <v>106</v>
      </c>
      <c r="B83" s="203"/>
      <c r="C83" s="204"/>
      <c r="D83" s="271"/>
      <c r="E83" s="58"/>
      <c r="F83" s="59"/>
      <c r="G83" s="42"/>
      <c r="H83" s="43"/>
      <c r="I83" s="42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</row>
    <row r="84" spans="1:49" s="50" customFormat="1" ht="36.75" customHeight="1" x14ac:dyDescent="0.25">
      <c r="A84" s="57" t="s">
        <v>107</v>
      </c>
      <c r="B84" s="203"/>
      <c r="C84" s="204"/>
      <c r="D84" s="271"/>
      <c r="E84" s="58"/>
      <c r="F84" s="59"/>
      <c r="G84" s="42"/>
      <c r="H84" s="43"/>
      <c r="I84" s="42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</row>
    <row r="85" spans="1:49" s="50" customFormat="1" ht="36.75" customHeight="1" x14ac:dyDescent="0.25">
      <c r="A85" s="57" t="s">
        <v>108</v>
      </c>
      <c r="B85" s="203"/>
      <c r="C85" s="204"/>
      <c r="D85" s="271"/>
      <c r="E85" s="58"/>
      <c r="F85" s="59"/>
      <c r="G85" s="42"/>
      <c r="H85" s="43"/>
      <c r="I85" s="42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</row>
    <row r="86" spans="1:49" s="50" customFormat="1" x14ac:dyDescent="0.25">
      <c r="A86" s="256" t="s">
        <v>24</v>
      </c>
      <c r="B86" s="257"/>
      <c r="C86" s="257"/>
      <c r="D86" s="258"/>
      <c r="E86" s="58" t="s">
        <v>25</v>
      </c>
      <c r="F86" s="60" t="s">
        <v>25</v>
      </c>
      <c r="G86" s="21"/>
      <c r="H86" s="43"/>
      <c r="I86" s="42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</row>
    <row r="87" spans="1:49" s="50" customFormat="1" x14ac:dyDescent="0.25"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</row>
    <row r="88" spans="1:49" s="50" customFormat="1" ht="69" customHeight="1" x14ac:dyDescent="0.25">
      <c r="A88" s="243" t="s">
        <v>103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</row>
    <row r="89" spans="1:49" s="50" customFormat="1" x14ac:dyDescent="0.25"/>
    <row r="90" spans="1:49" ht="15.75" customHeight="1" x14ac:dyDescent="0.25">
      <c r="A90" s="252" t="s">
        <v>105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</row>
    <row r="91" spans="1:49" ht="15.75" customHeight="1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49" ht="15.75" customHeight="1" x14ac:dyDescent="0.25">
      <c r="B92" s="8" t="s">
        <v>142</v>
      </c>
      <c r="C92" s="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49" ht="15.75" customHeight="1" x14ac:dyDescent="0.25">
      <c r="B93" s="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49" ht="15.75" customHeight="1" x14ac:dyDescent="0.25">
      <c r="B94" s="8" t="s">
        <v>143</v>
      </c>
      <c r="C94" s="8"/>
      <c r="D94" s="8" t="s">
        <v>136</v>
      </c>
      <c r="E94" s="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49" ht="15.75" customHeight="1" x14ac:dyDescent="0.25">
      <c r="A95" s="9"/>
      <c r="B95" s="9"/>
      <c r="C95" s="9"/>
      <c r="D95" s="9"/>
    </row>
    <row r="96" spans="1:49" ht="15.75" customHeight="1" x14ac:dyDescent="0.25">
      <c r="A96" s="223" t="s">
        <v>82</v>
      </c>
      <c r="B96" s="216" t="s">
        <v>56</v>
      </c>
      <c r="C96" s="216"/>
      <c r="D96" s="214" t="s">
        <v>57</v>
      </c>
      <c r="E96" s="214" t="s">
        <v>58</v>
      </c>
      <c r="F96" s="262" t="s">
        <v>31</v>
      </c>
      <c r="G96" s="263"/>
      <c r="H96" s="264"/>
    </row>
    <row r="97" spans="1:50" ht="51.75" customHeight="1" x14ac:dyDescent="0.25">
      <c r="A97" s="224"/>
      <c r="B97" s="216"/>
      <c r="C97" s="216"/>
      <c r="D97" s="215"/>
      <c r="E97" s="215"/>
      <c r="F97" s="63" t="s">
        <v>59</v>
      </c>
      <c r="G97" s="37" t="s">
        <v>20</v>
      </c>
      <c r="H97" s="36" t="s">
        <v>26</v>
      </c>
    </row>
    <row r="98" spans="1:50" x14ac:dyDescent="0.25">
      <c r="A98" s="64">
        <v>1</v>
      </c>
      <c r="B98" s="259">
        <v>2</v>
      </c>
      <c r="C98" s="259"/>
      <c r="D98" s="64">
        <v>3</v>
      </c>
      <c r="E98" s="64">
        <v>4</v>
      </c>
      <c r="F98" s="64">
        <v>5</v>
      </c>
      <c r="G98" s="65">
        <v>6</v>
      </c>
      <c r="H98" s="64">
        <v>7</v>
      </c>
    </row>
    <row r="99" spans="1:50" x14ac:dyDescent="0.25">
      <c r="A99" s="15">
        <v>1</v>
      </c>
      <c r="B99" s="260"/>
      <c r="C99" s="260"/>
      <c r="D99" s="66"/>
      <c r="E99" s="66"/>
      <c r="F99" s="42"/>
      <c r="G99" s="153"/>
      <c r="H99" s="42"/>
    </row>
    <row r="100" spans="1:50" x14ac:dyDescent="0.25">
      <c r="A100" s="15">
        <v>2</v>
      </c>
      <c r="B100" s="260"/>
      <c r="C100" s="260"/>
      <c r="D100" s="66"/>
      <c r="E100" s="66"/>
      <c r="F100" s="42"/>
      <c r="G100" s="43"/>
      <c r="H100" s="42"/>
    </row>
    <row r="101" spans="1:50" x14ac:dyDescent="0.25">
      <c r="A101" s="247" t="s">
        <v>24</v>
      </c>
      <c r="B101" s="261"/>
      <c r="C101" s="248"/>
      <c r="D101" s="67"/>
      <c r="E101" s="68" t="s">
        <v>25</v>
      </c>
      <c r="F101" s="21"/>
      <c r="G101" s="43"/>
      <c r="H101" s="42"/>
    </row>
    <row r="102" spans="1:50" x14ac:dyDescent="0.25">
      <c r="A102" s="7"/>
      <c r="B102" s="7"/>
      <c r="C102" s="7"/>
      <c r="D102" s="7"/>
      <c r="E102" s="7"/>
      <c r="F102" s="7"/>
      <c r="G102" s="7"/>
    </row>
    <row r="103" spans="1:50" ht="49.5" customHeight="1" x14ac:dyDescent="0.25">
      <c r="A103" s="254" t="s">
        <v>109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</row>
    <row r="104" spans="1:50" x14ac:dyDescent="0.25">
      <c r="A104" s="7"/>
      <c r="B104" s="7"/>
      <c r="C104" s="7"/>
      <c r="D104" s="7"/>
      <c r="E104" s="7"/>
      <c r="F104" s="7"/>
      <c r="G104" s="7"/>
    </row>
    <row r="105" spans="1:50" x14ac:dyDescent="0.25">
      <c r="A105" s="255" t="s">
        <v>110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</row>
    <row r="106" spans="1:50" ht="17.25" customHeight="1" x14ac:dyDescent="0.25">
      <c r="A106" s="253" t="s">
        <v>104</v>
      </c>
      <c r="B106" s="253"/>
      <c r="C106" s="253"/>
      <c r="D106" s="253"/>
      <c r="E106" s="253"/>
      <c r="F106" s="7"/>
      <c r="G106" s="7"/>
    </row>
    <row r="107" spans="1:50" ht="15.75" customHeight="1" x14ac:dyDescent="0.25">
      <c r="B107" s="1" t="s">
        <v>80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50" ht="15.75" customHeight="1" x14ac:dyDescent="0.25">
      <c r="B108" s="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50" ht="15.75" customHeight="1" x14ac:dyDescent="0.25">
      <c r="B109" s="1" t="s">
        <v>81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50" ht="17.25" customHeight="1" x14ac:dyDescent="0.25">
      <c r="A110" s="69"/>
      <c r="B110" s="69"/>
      <c r="C110" s="69"/>
      <c r="D110" s="69"/>
      <c r="E110" s="69"/>
      <c r="F110" s="7"/>
      <c r="G110" s="7"/>
    </row>
    <row r="111" spans="1:50" x14ac:dyDescent="0.25">
      <c r="A111" s="223" t="s">
        <v>82</v>
      </c>
      <c r="B111" s="246" t="s">
        <v>0</v>
      </c>
      <c r="C111" s="246" t="s">
        <v>45</v>
      </c>
      <c r="D111" s="246" t="s">
        <v>46</v>
      </c>
      <c r="E111" s="187" t="s">
        <v>31</v>
      </c>
      <c r="F111" s="240"/>
      <c r="G111" s="188"/>
      <c r="H111" s="62"/>
    </row>
    <row r="112" spans="1:50" ht="48.75" customHeight="1" x14ac:dyDescent="0.25">
      <c r="A112" s="224"/>
      <c r="B112" s="246"/>
      <c r="C112" s="246"/>
      <c r="D112" s="246"/>
      <c r="E112" s="70" t="s">
        <v>47</v>
      </c>
      <c r="F112" s="71" t="s">
        <v>20</v>
      </c>
      <c r="G112" s="72" t="s">
        <v>26</v>
      </c>
      <c r="H112" s="73"/>
      <c r="I112" s="74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7"/>
    </row>
    <row r="113" spans="1:50" ht="14.25" customHeight="1" x14ac:dyDescent="0.25">
      <c r="A113" s="39">
        <v>1</v>
      </c>
      <c r="B113" s="75">
        <v>2</v>
      </c>
      <c r="C113" s="75">
        <v>3</v>
      </c>
      <c r="D113" s="75">
        <v>4</v>
      </c>
      <c r="E113" s="75">
        <v>5</v>
      </c>
      <c r="F113" s="40">
        <v>6</v>
      </c>
      <c r="G113" s="39">
        <v>7</v>
      </c>
      <c r="H113" s="41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7"/>
    </row>
    <row r="114" spans="1:50" x14ac:dyDescent="0.25">
      <c r="A114" s="15"/>
      <c r="B114" s="70"/>
      <c r="C114" s="67"/>
      <c r="D114" s="67"/>
      <c r="E114" s="67"/>
      <c r="F114" s="60"/>
      <c r="G114" s="67"/>
      <c r="H114" s="7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7"/>
    </row>
    <row r="115" spans="1:50" x14ac:dyDescent="0.25">
      <c r="A115" s="15"/>
      <c r="B115" s="70"/>
      <c r="C115" s="67"/>
      <c r="D115" s="67"/>
      <c r="E115" s="67"/>
      <c r="F115" s="60"/>
      <c r="G115" s="67"/>
      <c r="H115" s="7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7"/>
    </row>
    <row r="116" spans="1:50" x14ac:dyDescent="0.25">
      <c r="A116" s="247" t="s">
        <v>24</v>
      </c>
      <c r="B116" s="248"/>
      <c r="C116" s="67" t="s">
        <v>25</v>
      </c>
      <c r="D116" s="67" t="s">
        <v>25</v>
      </c>
      <c r="E116" s="67"/>
      <c r="F116" s="60"/>
      <c r="G116" s="67"/>
      <c r="H116" s="7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7"/>
    </row>
    <row r="117" spans="1:50" x14ac:dyDescent="0.25">
      <c r="A117" s="77"/>
      <c r="B117" s="77"/>
      <c r="C117" s="76"/>
      <c r="D117" s="76"/>
      <c r="E117" s="76"/>
      <c r="F117" s="76"/>
      <c r="G117" s="76"/>
      <c r="H117" s="7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7"/>
    </row>
    <row r="118" spans="1:50" ht="36" customHeight="1" x14ac:dyDescent="0.25">
      <c r="A118" s="266" t="s">
        <v>111</v>
      </c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7"/>
    </row>
    <row r="119" spans="1:50" x14ac:dyDescent="0.25">
      <c r="B119" s="1"/>
      <c r="I119" s="7"/>
      <c r="J119" s="78"/>
      <c r="K119" s="78"/>
    </row>
    <row r="120" spans="1:50" ht="15.75" customHeight="1" x14ac:dyDescent="0.25">
      <c r="A120" s="267" t="s">
        <v>112</v>
      </c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79"/>
    </row>
    <row r="121" spans="1:50" ht="15.75" customHeight="1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79"/>
    </row>
    <row r="122" spans="1:50" ht="15.75" customHeight="1" x14ac:dyDescent="0.25">
      <c r="B122" s="1" t="s">
        <v>80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50" ht="15.75" customHeight="1" x14ac:dyDescent="0.25">
      <c r="B123" s="1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50" ht="15.75" customHeight="1" x14ac:dyDescent="0.25">
      <c r="B124" s="1" t="s">
        <v>81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50" ht="15.75" customHeight="1" x14ac:dyDescent="0.25">
      <c r="A125" s="81"/>
      <c r="B125" s="81"/>
      <c r="C125" s="81"/>
      <c r="D125" s="81"/>
      <c r="E125" s="81"/>
      <c r="F125" s="81"/>
      <c r="G125" s="79"/>
      <c r="H125" s="79"/>
      <c r="I125" s="79"/>
      <c r="J125" s="79"/>
      <c r="K125" s="79"/>
      <c r="L125" s="79"/>
    </row>
    <row r="126" spans="1:50" ht="15.75" customHeight="1" x14ac:dyDescent="0.25">
      <c r="A126" s="223" t="s">
        <v>82</v>
      </c>
      <c r="B126" s="246" t="s">
        <v>0</v>
      </c>
      <c r="C126" s="246" t="s">
        <v>45</v>
      </c>
      <c r="D126" s="246" t="s">
        <v>46</v>
      </c>
      <c r="E126" s="187" t="s">
        <v>31</v>
      </c>
      <c r="F126" s="240"/>
      <c r="G126" s="188"/>
      <c r="H126" s="62"/>
    </row>
    <row r="127" spans="1:50" ht="47.25" customHeight="1" x14ac:dyDescent="0.25">
      <c r="A127" s="224"/>
      <c r="B127" s="246"/>
      <c r="C127" s="246"/>
      <c r="D127" s="246"/>
      <c r="E127" s="70" t="s">
        <v>47</v>
      </c>
      <c r="F127" s="72" t="s">
        <v>20</v>
      </c>
      <c r="G127" s="72" t="s">
        <v>26</v>
      </c>
      <c r="H127" s="73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7"/>
    </row>
    <row r="128" spans="1:50" ht="12" customHeight="1" x14ac:dyDescent="0.25">
      <c r="A128" s="82">
        <v>1</v>
      </c>
      <c r="B128" s="83">
        <v>2</v>
      </c>
      <c r="C128" s="83">
        <v>3</v>
      </c>
      <c r="D128" s="83">
        <v>4</v>
      </c>
      <c r="E128" s="75">
        <v>5</v>
      </c>
      <c r="F128" s="39">
        <v>6</v>
      </c>
      <c r="G128" s="39">
        <v>7</v>
      </c>
      <c r="H128" s="41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7"/>
    </row>
    <row r="129" spans="1:50" x14ac:dyDescent="0.25">
      <c r="A129" s="15"/>
      <c r="B129" s="11"/>
      <c r="C129" s="17"/>
      <c r="D129" s="17"/>
      <c r="E129" s="67"/>
      <c r="F129" s="67"/>
      <c r="G129" s="67"/>
      <c r="H129" s="7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7"/>
    </row>
    <row r="130" spans="1:50" x14ac:dyDescent="0.25">
      <c r="A130" s="15"/>
      <c r="B130" s="11"/>
      <c r="C130" s="17"/>
      <c r="D130" s="17"/>
      <c r="E130" s="67"/>
      <c r="F130" s="67"/>
      <c r="G130" s="67"/>
      <c r="H130" s="7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7"/>
    </row>
    <row r="131" spans="1:50" x14ac:dyDescent="0.25">
      <c r="A131" s="247" t="s">
        <v>24</v>
      </c>
      <c r="B131" s="248"/>
      <c r="C131" s="17" t="s">
        <v>25</v>
      </c>
      <c r="D131" s="17" t="s">
        <v>25</v>
      </c>
      <c r="E131" s="67"/>
      <c r="F131" s="67"/>
      <c r="G131" s="67"/>
      <c r="H131" s="7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7"/>
    </row>
    <row r="132" spans="1:50" x14ac:dyDescent="0.25">
      <c r="A132" s="46"/>
      <c r="B132" s="7"/>
      <c r="C132" s="46"/>
      <c r="D132" s="46"/>
      <c r="E132" s="46"/>
      <c r="F132" s="46"/>
      <c r="G132" s="7"/>
      <c r="H132" s="78"/>
      <c r="I132" s="7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39" customHeight="1" x14ac:dyDescent="0.25">
      <c r="A133" s="254" t="s">
        <v>113</v>
      </c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x14ac:dyDescent="0.25">
      <c r="A134" s="46"/>
      <c r="B134" s="7"/>
      <c r="C134" s="46"/>
      <c r="D134" s="46"/>
      <c r="E134" s="46"/>
      <c r="F134" s="46"/>
      <c r="G134" s="7"/>
      <c r="H134" s="78"/>
      <c r="I134" s="78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x14ac:dyDescent="0.25">
      <c r="A135" s="255" t="s">
        <v>114</v>
      </c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</row>
    <row r="136" spans="1:50" x14ac:dyDescent="0.25">
      <c r="A136" s="46"/>
      <c r="B136" s="7"/>
      <c r="C136" s="46"/>
      <c r="D136" s="46"/>
      <c r="E136" s="46"/>
      <c r="F136" s="46"/>
      <c r="G136" s="7"/>
      <c r="H136" s="78"/>
      <c r="I136" s="78"/>
      <c r="J136" s="7"/>
    </row>
    <row r="137" spans="1:50" ht="15.75" customHeight="1" x14ac:dyDescent="0.25">
      <c r="B137" s="8" t="s">
        <v>254</v>
      </c>
      <c r="C137" s="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50" ht="15.75" customHeight="1" x14ac:dyDescent="0.25">
      <c r="B138" s="1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50" ht="15.75" customHeight="1" x14ac:dyDescent="0.25">
      <c r="B139" s="8" t="s">
        <v>143</v>
      </c>
      <c r="C139" s="8"/>
      <c r="D139" s="8" t="s">
        <v>136</v>
      </c>
      <c r="E139" s="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50" x14ac:dyDescent="0.25">
      <c r="A140" s="46"/>
      <c r="B140" s="7"/>
      <c r="C140" s="46"/>
      <c r="D140" s="46"/>
      <c r="E140" s="46"/>
      <c r="F140" s="46"/>
      <c r="G140" s="7"/>
      <c r="H140" s="78"/>
      <c r="I140" s="78"/>
      <c r="J140" s="7"/>
    </row>
    <row r="141" spans="1:50" x14ac:dyDescent="0.25">
      <c r="A141" s="46"/>
      <c r="B141" s="34" t="s">
        <v>115</v>
      </c>
      <c r="C141" s="46"/>
      <c r="D141" s="46"/>
      <c r="E141" s="46"/>
      <c r="F141" s="46"/>
      <c r="G141" s="7"/>
      <c r="H141" s="78"/>
      <c r="I141" s="78"/>
      <c r="J141" s="7"/>
    </row>
    <row r="142" spans="1:50" x14ac:dyDescent="0.25">
      <c r="A142" s="84"/>
      <c r="B142" s="84"/>
      <c r="C142" s="84"/>
      <c r="D142" s="84"/>
      <c r="E142" s="46"/>
      <c r="F142" s="46"/>
      <c r="G142" s="7"/>
      <c r="H142" s="78"/>
      <c r="I142" s="78"/>
      <c r="J142" s="7"/>
    </row>
    <row r="143" spans="1:50" ht="22.5" customHeight="1" x14ac:dyDescent="0.25">
      <c r="A143" s="223" t="s">
        <v>82</v>
      </c>
      <c r="B143" s="246" t="s">
        <v>33</v>
      </c>
      <c r="C143" s="246" t="s">
        <v>61</v>
      </c>
      <c r="D143" s="246" t="s">
        <v>62</v>
      </c>
      <c r="E143" s="246" t="s">
        <v>63</v>
      </c>
      <c r="F143" s="187" t="s">
        <v>31</v>
      </c>
      <c r="G143" s="240"/>
      <c r="H143" s="188"/>
      <c r="I143" s="6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50" ht="56.25" customHeight="1" x14ac:dyDescent="0.25">
      <c r="A144" s="224"/>
      <c r="B144" s="246"/>
      <c r="C144" s="246"/>
      <c r="D144" s="246"/>
      <c r="E144" s="246"/>
      <c r="F144" s="85" t="s">
        <v>64</v>
      </c>
      <c r="G144" s="37" t="s">
        <v>20</v>
      </c>
      <c r="H144" s="36" t="s">
        <v>26</v>
      </c>
      <c r="I144" s="73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7"/>
    </row>
    <row r="145" spans="1:36" x14ac:dyDescent="0.25">
      <c r="A145" s="16">
        <v>1</v>
      </c>
      <c r="B145" s="16">
        <v>2</v>
      </c>
      <c r="C145" s="16">
        <v>3</v>
      </c>
      <c r="D145" s="16">
        <v>4</v>
      </c>
      <c r="E145" s="16">
        <v>5</v>
      </c>
      <c r="F145" s="19">
        <v>6</v>
      </c>
      <c r="G145" s="40">
        <v>7</v>
      </c>
      <c r="H145" s="39">
        <v>8</v>
      </c>
      <c r="I145" s="41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7"/>
    </row>
    <row r="146" spans="1:36" x14ac:dyDescent="0.25">
      <c r="A146" s="47" t="s">
        <v>41</v>
      </c>
      <c r="B146" s="176" t="s">
        <v>247</v>
      </c>
      <c r="C146" s="24">
        <v>1</v>
      </c>
      <c r="D146" s="24">
        <v>1</v>
      </c>
      <c r="E146" s="17">
        <v>9039.6</v>
      </c>
      <c r="F146" s="75">
        <v>9039.6</v>
      </c>
      <c r="G146" s="60"/>
      <c r="H146" s="67">
        <v>9039.6</v>
      </c>
      <c r="I146" s="7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7"/>
    </row>
    <row r="147" spans="1:36" x14ac:dyDescent="0.25">
      <c r="A147" s="47" t="s">
        <v>44</v>
      </c>
      <c r="B147" s="176" t="s">
        <v>247</v>
      </c>
      <c r="C147" s="24">
        <v>1</v>
      </c>
      <c r="D147" s="24">
        <v>1</v>
      </c>
      <c r="E147" s="24">
        <v>12052.8</v>
      </c>
      <c r="F147" s="18">
        <v>12052.8</v>
      </c>
      <c r="G147" s="60">
        <v>12052.8</v>
      </c>
      <c r="H147" s="67"/>
      <c r="I147" s="7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7"/>
    </row>
    <row r="148" spans="1:36" x14ac:dyDescent="0.25">
      <c r="A148" s="256" t="s">
        <v>65</v>
      </c>
      <c r="B148" s="258"/>
      <c r="C148" s="24" t="s">
        <v>25</v>
      </c>
      <c r="D148" s="24" t="s">
        <v>25</v>
      </c>
      <c r="E148" s="24" t="s">
        <v>25</v>
      </c>
      <c r="F148" s="18">
        <f>F147+F146</f>
        <v>21092.400000000001</v>
      </c>
      <c r="G148" s="18">
        <f t="shared" ref="G148:H148" si="2">G147+G146</f>
        <v>12052.8</v>
      </c>
      <c r="H148" s="18">
        <f t="shared" si="2"/>
        <v>9039.6</v>
      </c>
      <c r="I148" s="7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7"/>
    </row>
    <row r="149" spans="1:36" x14ac:dyDescent="0.25">
      <c r="A149" s="46"/>
      <c r="B149" s="7"/>
      <c r="C149" s="46"/>
      <c r="D149" s="46"/>
      <c r="E149" s="46"/>
      <c r="F149" s="46"/>
      <c r="G149" s="7"/>
      <c r="H149" s="78"/>
      <c r="I149" s="78"/>
      <c r="J149" s="7"/>
    </row>
    <row r="150" spans="1:36" ht="151.5" customHeight="1" x14ac:dyDescent="0.25">
      <c r="A150" s="254" t="s">
        <v>116</v>
      </c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</row>
    <row r="151" spans="1:36" x14ac:dyDescent="0.25">
      <c r="A151" s="46"/>
      <c r="B151" s="7"/>
      <c r="C151" s="46"/>
      <c r="D151" s="46"/>
      <c r="E151" s="46"/>
      <c r="F151" s="46"/>
      <c r="G151" s="7"/>
      <c r="H151" s="78"/>
      <c r="I151" s="78"/>
      <c r="J151" s="7"/>
    </row>
    <row r="152" spans="1:36" x14ac:dyDescent="0.25">
      <c r="A152" s="84"/>
      <c r="B152" s="84" t="s">
        <v>117</v>
      </c>
      <c r="C152" s="84"/>
      <c r="D152" s="84"/>
      <c r="E152" s="84"/>
      <c r="F152" s="46"/>
      <c r="G152" s="7"/>
      <c r="H152" s="78"/>
      <c r="I152" s="78"/>
      <c r="J152" s="7"/>
    </row>
    <row r="153" spans="1:36" x14ac:dyDescent="0.25">
      <c r="A153" s="46"/>
      <c r="B153" s="7"/>
      <c r="C153" s="46"/>
      <c r="D153" s="46"/>
      <c r="E153" s="46"/>
      <c r="F153" s="46"/>
      <c r="G153" s="7"/>
      <c r="H153" s="78"/>
      <c r="I153" s="78"/>
      <c r="J153" s="7"/>
    </row>
    <row r="154" spans="1:36" x14ac:dyDescent="0.25">
      <c r="A154" s="223" t="s">
        <v>82</v>
      </c>
      <c r="B154" s="246" t="s">
        <v>33</v>
      </c>
      <c r="C154" s="246" t="s">
        <v>66</v>
      </c>
      <c r="D154" s="246" t="s">
        <v>67</v>
      </c>
      <c r="E154" s="187" t="s">
        <v>31</v>
      </c>
      <c r="F154" s="240"/>
      <c r="G154" s="188"/>
      <c r="H154" s="62"/>
      <c r="I154" s="78"/>
      <c r="J154" s="7"/>
    </row>
    <row r="155" spans="1:36" ht="31.5" x14ac:dyDescent="0.25">
      <c r="A155" s="224"/>
      <c r="B155" s="246"/>
      <c r="C155" s="246"/>
      <c r="D155" s="246"/>
      <c r="E155" s="70" t="s">
        <v>118</v>
      </c>
      <c r="F155" s="71" t="s">
        <v>20</v>
      </c>
      <c r="G155" s="72" t="s">
        <v>26</v>
      </c>
      <c r="H155" s="73"/>
      <c r="I155" s="78"/>
      <c r="J155" s="7"/>
    </row>
    <row r="156" spans="1:36" x14ac:dyDescent="0.25">
      <c r="A156" s="82">
        <v>1</v>
      </c>
      <c r="B156" s="83">
        <v>2</v>
      </c>
      <c r="C156" s="83">
        <v>3</v>
      </c>
      <c r="D156" s="83">
        <v>4</v>
      </c>
      <c r="E156" s="75">
        <v>5</v>
      </c>
      <c r="F156" s="40">
        <v>6</v>
      </c>
      <c r="G156" s="39">
        <v>7</v>
      </c>
      <c r="H156" s="41"/>
      <c r="I156" s="78"/>
      <c r="J156" s="7"/>
    </row>
    <row r="157" spans="1:36" x14ac:dyDescent="0.25">
      <c r="A157" s="15"/>
      <c r="B157" s="11"/>
      <c r="C157" s="17"/>
      <c r="D157" s="17"/>
      <c r="E157" s="67"/>
      <c r="F157" s="60"/>
      <c r="G157" s="67"/>
      <c r="H157" s="76"/>
      <c r="I157" s="78"/>
      <c r="J157" s="7"/>
    </row>
    <row r="158" spans="1:36" x14ac:dyDescent="0.25">
      <c r="A158" s="15"/>
      <c r="B158" s="11"/>
      <c r="C158" s="17"/>
      <c r="D158" s="17"/>
      <c r="E158" s="67"/>
      <c r="F158" s="60"/>
      <c r="G158" s="67"/>
      <c r="H158" s="76"/>
      <c r="I158" s="78"/>
      <c r="J158" s="7"/>
    </row>
    <row r="159" spans="1:36" x14ac:dyDescent="0.25">
      <c r="A159" s="247" t="s">
        <v>24</v>
      </c>
      <c r="B159" s="248"/>
      <c r="C159" s="17" t="s">
        <v>25</v>
      </c>
      <c r="D159" s="17" t="s">
        <v>25</v>
      </c>
      <c r="E159" s="67"/>
      <c r="F159" s="60"/>
      <c r="G159" s="67"/>
      <c r="H159" s="76"/>
      <c r="I159" s="78"/>
      <c r="J159" s="7"/>
    </row>
    <row r="160" spans="1:36" x14ac:dyDescent="0.25">
      <c r="A160" s="46"/>
      <c r="B160" s="7"/>
      <c r="C160" s="46"/>
      <c r="D160" s="46"/>
      <c r="E160" s="46"/>
      <c r="F160" s="46"/>
      <c r="G160" s="7"/>
      <c r="H160" s="78"/>
      <c r="I160" s="78"/>
      <c r="J160" s="7"/>
    </row>
    <row r="161" spans="1:11" ht="36" customHeight="1" x14ac:dyDescent="0.25">
      <c r="A161" s="270" t="s">
        <v>119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1:11" x14ac:dyDescent="0.25">
      <c r="A162" s="46"/>
      <c r="B162" s="7"/>
      <c r="C162" s="46"/>
      <c r="D162" s="46"/>
      <c r="E162" s="46"/>
      <c r="F162" s="46"/>
      <c r="G162" s="7"/>
      <c r="H162" s="78"/>
      <c r="I162" s="78"/>
      <c r="J162" s="7"/>
    </row>
    <row r="163" spans="1:11" x14ac:dyDescent="0.25">
      <c r="A163" s="84"/>
      <c r="B163" s="84" t="s">
        <v>120</v>
      </c>
      <c r="C163" s="84"/>
      <c r="D163" s="84"/>
      <c r="E163" s="84"/>
      <c r="F163" s="84"/>
      <c r="G163" s="7"/>
      <c r="H163" s="78"/>
      <c r="I163" s="78"/>
      <c r="J163" s="7"/>
    </row>
    <row r="164" spans="1:11" x14ac:dyDescent="0.25">
      <c r="A164" s="46"/>
      <c r="B164" s="7"/>
      <c r="C164" s="46"/>
      <c r="D164" s="46"/>
      <c r="E164" s="46"/>
      <c r="F164" s="46"/>
      <c r="G164" s="7"/>
      <c r="H164" s="78"/>
      <c r="I164" s="78"/>
      <c r="J164" s="7"/>
    </row>
    <row r="165" spans="1:11" ht="15.75" customHeight="1" x14ac:dyDescent="0.25">
      <c r="A165" s="223" t="s">
        <v>82</v>
      </c>
      <c r="B165" s="246" t="s">
        <v>0</v>
      </c>
      <c r="C165" s="246" t="s">
        <v>68</v>
      </c>
      <c r="D165" s="246" t="s">
        <v>69</v>
      </c>
      <c r="E165" s="246" t="s">
        <v>70</v>
      </c>
      <c r="F165" s="187" t="s">
        <v>31</v>
      </c>
      <c r="G165" s="240"/>
      <c r="H165" s="188"/>
      <c r="I165" s="62"/>
      <c r="J165" s="7"/>
    </row>
    <row r="166" spans="1:11" ht="47.25" x14ac:dyDescent="0.25">
      <c r="A166" s="224"/>
      <c r="B166" s="246"/>
      <c r="C166" s="246"/>
      <c r="D166" s="246"/>
      <c r="E166" s="246"/>
      <c r="F166" s="89" t="s">
        <v>64</v>
      </c>
      <c r="G166" s="72" t="s">
        <v>20</v>
      </c>
      <c r="H166" s="72" t="s">
        <v>26</v>
      </c>
      <c r="I166" s="73"/>
      <c r="J166" s="7"/>
    </row>
    <row r="167" spans="1:11" x14ac:dyDescent="0.25">
      <c r="A167" s="16">
        <v>1</v>
      </c>
      <c r="B167" s="16">
        <v>2</v>
      </c>
      <c r="C167" s="16">
        <v>3</v>
      </c>
      <c r="D167" s="16">
        <v>4</v>
      </c>
      <c r="E167" s="16">
        <v>5</v>
      </c>
      <c r="F167" s="19">
        <v>6</v>
      </c>
      <c r="G167" s="39">
        <v>7</v>
      </c>
      <c r="H167" s="39">
        <v>8</v>
      </c>
      <c r="I167" s="41"/>
      <c r="J167" s="7"/>
    </row>
    <row r="168" spans="1:11" x14ac:dyDescent="0.25">
      <c r="A168" s="47"/>
      <c r="B168" s="14"/>
      <c r="C168" s="24"/>
      <c r="D168" s="24"/>
      <c r="E168" s="24"/>
      <c r="F168" s="18"/>
      <c r="G168" s="67"/>
      <c r="H168" s="67"/>
      <c r="I168" s="76"/>
      <c r="J168" s="7"/>
    </row>
    <row r="169" spans="1:11" x14ac:dyDescent="0.25">
      <c r="A169" s="47"/>
      <c r="B169" s="14"/>
      <c r="C169" s="24"/>
      <c r="D169" s="24"/>
      <c r="E169" s="24"/>
      <c r="F169" s="18"/>
      <c r="G169" s="67"/>
      <c r="H169" s="67"/>
      <c r="I169" s="76"/>
      <c r="J169" s="7"/>
    </row>
    <row r="170" spans="1:11" x14ac:dyDescent="0.25">
      <c r="A170" s="256" t="s">
        <v>65</v>
      </c>
      <c r="B170" s="258"/>
      <c r="C170" s="24" t="s">
        <v>25</v>
      </c>
      <c r="D170" s="24" t="s">
        <v>25</v>
      </c>
      <c r="E170" s="24" t="s">
        <v>25</v>
      </c>
      <c r="F170" s="18"/>
      <c r="G170" s="67"/>
      <c r="H170" s="67"/>
      <c r="I170" s="76"/>
      <c r="J170" s="7"/>
    </row>
    <row r="171" spans="1:11" x14ac:dyDescent="0.25">
      <c r="A171" s="46"/>
      <c r="B171" s="7"/>
      <c r="C171" s="46"/>
      <c r="D171" s="46"/>
      <c r="E171" s="46"/>
      <c r="F171" s="46"/>
      <c r="G171" s="7"/>
      <c r="H171" s="78"/>
      <c r="I171" s="78"/>
      <c r="J171" s="7"/>
    </row>
    <row r="172" spans="1:11" ht="66.75" customHeight="1" x14ac:dyDescent="0.25">
      <c r="A172" s="254" t="s">
        <v>121</v>
      </c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</row>
    <row r="173" spans="1:11" x14ac:dyDescent="0.25">
      <c r="A173" s="46"/>
      <c r="B173" s="7"/>
      <c r="C173" s="46"/>
      <c r="D173" s="46"/>
      <c r="E173" s="46"/>
      <c r="F173" s="46"/>
      <c r="G173" s="7"/>
      <c r="H173" s="78"/>
      <c r="I173" s="78"/>
      <c r="J173" s="7"/>
    </row>
    <row r="174" spans="1:11" x14ac:dyDescent="0.25">
      <c r="A174" s="84"/>
      <c r="B174" s="84" t="s">
        <v>122</v>
      </c>
      <c r="C174" s="84"/>
      <c r="D174" s="84"/>
      <c r="E174" s="84"/>
      <c r="F174" s="46"/>
      <c r="G174" s="7"/>
      <c r="H174" s="78"/>
      <c r="I174" s="78"/>
      <c r="J174" s="7"/>
    </row>
    <row r="175" spans="1:11" x14ac:dyDescent="0.25">
      <c r="A175" s="46"/>
      <c r="B175" s="7"/>
      <c r="C175" s="46"/>
      <c r="D175" s="46"/>
      <c r="E175" s="46"/>
      <c r="F175" s="46"/>
      <c r="G175" s="7"/>
      <c r="H175" s="78"/>
      <c r="I175" s="78"/>
      <c r="J175" s="7"/>
    </row>
    <row r="176" spans="1:11" x14ac:dyDescent="0.25">
      <c r="A176" s="223" t="s">
        <v>82</v>
      </c>
      <c r="B176" s="246" t="s">
        <v>0</v>
      </c>
      <c r="C176" s="246" t="s">
        <v>71</v>
      </c>
      <c r="D176" s="246" t="s">
        <v>72</v>
      </c>
      <c r="E176" s="187" t="s">
        <v>31</v>
      </c>
      <c r="F176" s="240"/>
      <c r="G176" s="188"/>
      <c r="H176" s="62"/>
      <c r="I176" s="78"/>
      <c r="J176" s="7"/>
    </row>
    <row r="177" spans="1:11" ht="47.25" x14ac:dyDescent="0.25">
      <c r="A177" s="224"/>
      <c r="B177" s="246"/>
      <c r="C177" s="246"/>
      <c r="D177" s="246"/>
      <c r="E177" s="70" t="s">
        <v>73</v>
      </c>
      <c r="F177" s="71" t="s">
        <v>20</v>
      </c>
      <c r="G177" s="72" t="s">
        <v>26</v>
      </c>
      <c r="H177" s="73"/>
      <c r="I177" s="78"/>
      <c r="J177" s="7"/>
    </row>
    <row r="178" spans="1:11" x14ac:dyDescent="0.25">
      <c r="A178" s="82">
        <v>1</v>
      </c>
      <c r="B178" s="83">
        <v>2</v>
      </c>
      <c r="C178" s="83">
        <v>3</v>
      </c>
      <c r="D178" s="83">
        <v>4</v>
      </c>
      <c r="E178" s="75">
        <v>5</v>
      </c>
      <c r="F178" s="40">
        <v>5</v>
      </c>
      <c r="G178" s="39">
        <v>6</v>
      </c>
      <c r="H178" s="41"/>
      <c r="I178" s="78"/>
      <c r="J178" s="7"/>
    </row>
    <row r="179" spans="1:11" x14ac:dyDescent="0.25">
      <c r="A179" s="15"/>
      <c r="B179" s="11"/>
      <c r="C179" s="17"/>
      <c r="D179" s="17"/>
      <c r="E179" s="67"/>
      <c r="F179" s="60"/>
      <c r="G179" s="67"/>
      <c r="H179" s="76"/>
      <c r="I179" s="78"/>
      <c r="J179" s="7"/>
    </row>
    <row r="180" spans="1:11" x14ac:dyDescent="0.25">
      <c r="A180" s="15"/>
      <c r="B180" s="11"/>
      <c r="C180" s="17"/>
      <c r="D180" s="17"/>
      <c r="E180" s="67"/>
      <c r="F180" s="60"/>
      <c r="G180" s="67"/>
      <c r="H180" s="76"/>
      <c r="I180" s="78"/>
      <c r="J180" s="7"/>
    </row>
    <row r="181" spans="1:11" x14ac:dyDescent="0.25">
      <c r="A181" s="247" t="s">
        <v>24</v>
      </c>
      <c r="B181" s="248"/>
      <c r="C181" s="17" t="s">
        <v>25</v>
      </c>
      <c r="D181" s="17" t="s">
        <v>25</v>
      </c>
      <c r="E181" s="67" t="s">
        <v>25</v>
      </c>
      <c r="F181" s="60"/>
      <c r="G181" s="67"/>
      <c r="H181" s="76"/>
      <c r="I181" s="78"/>
      <c r="J181" s="7"/>
    </row>
    <row r="182" spans="1:11" x14ac:dyDescent="0.25">
      <c r="A182" s="46"/>
      <c r="B182" s="7"/>
      <c r="C182" s="46"/>
      <c r="D182" s="46"/>
      <c r="E182" s="46"/>
      <c r="F182" s="46"/>
      <c r="G182" s="7"/>
      <c r="H182" s="78"/>
      <c r="I182" s="78"/>
      <c r="J182" s="7"/>
    </row>
    <row r="183" spans="1:11" ht="48" customHeight="1" x14ac:dyDescent="0.25">
      <c r="A183" s="265" t="s">
        <v>123</v>
      </c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</row>
    <row r="184" spans="1:11" x14ac:dyDescent="0.25">
      <c r="A184" s="46"/>
      <c r="B184" s="7"/>
      <c r="C184" s="46"/>
      <c r="D184" s="46"/>
      <c r="E184" s="46"/>
      <c r="F184" s="46"/>
      <c r="G184" s="7"/>
      <c r="H184" s="78"/>
      <c r="I184" s="78"/>
      <c r="J184" s="7"/>
    </row>
    <row r="185" spans="1:11" x14ac:dyDescent="0.25">
      <c r="A185" s="84"/>
      <c r="B185" s="84" t="s">
        <v>124</v>
      </c>
      <c r="C185" s="84"/>
      <c r="D185" s="84"/>
      <c r="E185" s="84"/>
      <c r="F185" s="84"/>
      <c r="G185" s="7"/>
      <c r="H185" s="78"/>
      <c r="I185" s="78"/>
      <c r="J185" s="7"/>
    </row>
    <row r="186" spans="1:11" x14ac:dyDescent="0.25">
      <c r="A186" s="46"/>
      <c r="B186" s="7"/>
      <c r="C186" s="46"/>
      <c r="D186" s="46"/>
      <c r="E186" s="46"/>
      <c r="F186" s="46"/>
      <c r="G186" s="7"/>
      <c r="H186" s="78"/>
      <c r="I186" s="78"/>
      <c r="J186" s="7"/>
    </row>
    <row r="187" spans="1:11" x14ac:dyDescent="0.25">
      <c r="A187" s="223" t="s">
        <v>82</v>
      </c>
      <c r="B187" s="246" t="s">
        <v>33</v>
      </c>
      <c r="C187" s="246" t="s">
        <v>74</v>
      </c>
      <c r="D187" s="246" t="s">
        <v>75</v>
      </c>
      <c r="E187" s="187" t="s">
        <v>31</v>
      </c>
      <c r="F187" s="240"/>
      <c r="G187" s="188"/>
      <c r="H187" s="62"/>
      <c r="I187" s="78"/>
      <c r="J187" s="7"/>
    </row>
    <row r="188" spans="1:11" ht="47.25" x14ac:dyDescent="0.25">
      <c r="A188" s="224"/>
      <c r="B188" s="246"/>
      <c r="C188" s="246"/>
      <c r="D188" s="246"/>
      <c r="E188" s="70" t="s">
        <v>76</v>
      </c>
      <c r="F188" s="71" t="s">
        <v>20</v>
      </c>
      <c r="G188" s="72" t="s">
        <v>26</v>
      </c>
      <c r="H188" s="73"/>
      <c r="I188" s="78"/>
      <c r="J188" s="7"/>
    </row>
    <row r="189" spans="1:11" x14ac:dyDescent="0.25">
      <c r="A189" s="82">
        <v>1</v>
      </c>
      <c r="B189" s="83">
        <v>2</v>
      </c>
      <c r="C189" s="83">
        <v>3</v>
      </c>
      <c r="D189" s="83">
        <v>4</v>
      </c>
      <c r="E189" s="75">
        <v>5</v>
      </c>
      <c r="F189" s="40">
        <v>5</v>
      </c>
      <c r="G189" s="39">
        <v>6</v>
      </c>
      <c r="H189" s="41"/>
      <c r="I189" s="78"/>
      <c r="J189" s="7"/>
    </row>
    <row r="190" spans="1:11" ht="26.25" x14ac:dyDescent="0.25">
      <c r="A190" s="15">
        <v>1</v>
      </c>
      <c r="B190" s="11" t="s">
        <v>244</v>
      </c>
      <c r="C190" s="17" t="s">
        <v>245</v>
      </c>
      <c r="D190" s="17">
        <v>1</v>
      </c>
      <c r="E190" s="67">
        <v>150000</v>
      </c>
      <c r="F190" s="60"/>
      <c r="G190" s="67">
        <v>150000</v>
      </c>
      <c r="H190" s="76"/>
      <c r="I190" s="78"/>
      <c r="J190" s="7"/>
    </row>
    <row r="191" spans="1:11" x14ac:dyDescent="0.25">
      <c r="A191" s="15"/>
      <c r="B191" s="11"/>
      <c r="C191" s="17"/>
      <c r="D191" s="17"/>
      <c r="E191" s="67"/>
      <c r="F191" s="60"/>
      <c r="G191" s="67"/>
      <c r="H191" s="76"/>
      <c r="I191" s="78"/>
      <c r="J191" s="7"/>
    </row>
    <row r="192" spans="1:11" x14ac:dyDescent="0.25">
      <c r="A192" s="247" t="s">
        <v>24</v>
      </c>
      <c r="B192" s="248"/>
      <c r="C192" s="17" t="s">
        <v>25</v>
      </c>
      <c r="D192" s="17" t="s">
        <v>25</v>
      </c>
      <c r="E192" s="67">
        <v>150000</v>
      </c>
      <c r="F192" s="60"/>
      <c r="G192" s="67">
        <v>150000</v>
      </c>
      <c r="H192" s="76"/>
      <c r="I192" s="78"/>
      <c r="J192" s="7"/>
    </row>
    <row r="193" spans="1:11" x14ac:dyDescent="0.25">
      <c r="A193" s="46"/>
      <c r="B193" s="7"/>
      <c r="C193" s="46"/>
      <c r="D193" s="46"/>
      <c r="E193" s="46"/>
      <c r="F193" s="46"/>
      <c r="G193" s="7"/>
      <c r="H193" s="78"/>
      <c r="I193" s="78"/>
      <c r="J193" s="7"/>
    </row>
    <row r="194" spans="1:11" ht="53.25" customHeight="1" x14ac:dyDescent="0.25">
      <c r="A194" s="254" t="s">
        <v>125</v>
      </c>
      <c r="B194" s="254"/>
      <c r="C194" s="254"/>
      <c r="D194" s="254"/>
      <c r="E194" s="254"/>
      <c r="F194" s="254"/>
      <c r="G194" s="254"/>
      <c r="H194" s="254"/>
      <c r="I194" s="254"/>
      <c r="J194" s="254"/>
      <c r="K194" s="254"/>
    </row>
    <row r="195" spans="1:11" x14ac:dyDescent="0.25">
      <c r="A195" s="46"/>
      <c r="B195" s="7"/>
      <c r="C195" s="46"/>
      <c r="D195" s="46"/>
      <c r="E195" s="46"/>
      <c r="F195" s="46"/>
      <c r="G195" s="7"/>
      <c r="H195" s="78"/>
      <c r="I195" s="78"/>
      <c r="J195" s="7"/>
    </row>
    <row r="196" spans="1:11" x14ac:dyDescent="0.25">
      <c r="A196" s="84"/>
      <c r="B196" s="84" t="s">
        <v>126</v>
      </c>
      <c r="C196" s="84"/>
      <c r="D196" s="84"/>
      <c r="E196" s="84"/>
      <c r="F196" s="46"/>
      <c r="G196" s="7"/>
      <c r="H196" s="78"/>
      <c r="I196" s="78"/>
      <c r="J196" s="7"/>
    </row>
    <row r="197" spans="1:11" x14ac:dyDescent="0.25">
      <c r="A197" s="46"/>
      <c r="B197" s="7"/>
      <c r="C197" s="46"/>
      <c r="D197" s="46"/>
      <c r="E197" s="46"/>
      <c r="F197" s="46"/>
      <c r="G197" s="7"/>
      <c r="H197" s="78"/>
      <c r="I197" s="78"/>
      <c r="J197" s="7"/>
    </row>
    <row r="198" spans="1:11" x14ac:dyDescent="0.25">
      <c r="A198" s="223" t="s">
        <v>82</v>
      </c>
      <c r="B198" s="246" t="s">
        <v>0</v>
      </c>
      <c r="C198" s="246" t="s">
        <v>77</v>
      </c>
      <c r="D198" s="187" t="s">
        <v>31</v>
      </c>
      <c r="E198" s="240"/>
      <c r="F198" s="188"/>
      <c r="G198" s="62"/>
      <c r="H198" s="78"/>
      <c r="I198" s="78"/>
      <c r="J198" s="7"/>
    </row>
    <row r="199" spans="1:11" ht="31.5" x14ac:dyDescent="0.25">
      <c r="A199" s="224"/>
      <c r="B199" s="246"/>
      <c r="C199" s="246"/>
      <c r="D199" s="70" t="s">
        <v>78</v>
      </c>
      <c r="E199" s="72" t="s">
        <v>20</v>
      </c>
      <c r="F199" s="72" t="s">
        <v>26</v>
      </c>
      <c r="G199" s="73"/>
      <c r="H199" s="78"/>
      <c r="I199" s="78"/>
      <c r="J199" s="7"/>
    </row>
    <row r="200" spans="1:11" x14ac:dyDescent="0.25">
      <c r="A200" s="82">
        <v>1</v>
      </c>
      <c r="B200" s="83">
        <v>2</v>
      </c>
      <c r="C200" s="83">
        <v>3</v>
      </c>
      <c r="D200" s="75">
        <v>5</v>
      </c>
      <c r="E200" s="39">
        <v>5</v>
      </c>
      <c r="F200" s="39">
        <v>6</v>
      </c>
      <c r="G200" s="41"/>
      <c r="H200" s="78"/>
      <c r="I200" s="78"/>
      <c r="J200" s="7"/>
    </row>
    <row r="201" spans="1:11" x14ac:dyDescent="0.25">
      <c r="A201" s="15">
        <v>1</v>
      </c>
      <c r="B201" s="11" t="s">
        <v>246</v>
      </c>
      <c r="C201" s="17">
        <v>2</v>
      </c>
      <c r="D201" s="67">
        <v>56000</v>
      </c>
      <c r="E201" s="67"/>
      <c r="F201" s="67">
        <v>56000</v>
      </c>
      <c r="G201" s="76"/>
      <c r="H201" s="78"/>
      <c r="I201" s="78"/>
      <c r="J201" s="7"/>
    </row>
    <row r="202" spans="1:11" ht="39" x14ac:dyDescent="0.25">
      <c r="A202" s="15">
        <v>2</v>
      </c>
      <c r="B202" s="11" t="s">
        <v>255</v>
      </c>
      <c r="C202" s="17">
        <v>1</v>
      </c>
      <c r="D202" s="67">
        <v>10000</v>
      </c>
      <c r="E202" s="67"/>
      <c r="F202" s="67">
        <v>10000</v>
      </c>
      <c r="G202" s="76"/>
      <c r="H202" s="78"/>
      <c r="I202" s="78"/>
      <c r="J202" s="7"/>
    </row>
    <row r="203" spans="1:11" x14ac:dyDescent="0.25">
      <c r="A203" s="247" t="s">
        <v>24</v>
      </c>
      <c r="B203" s="248"/>
      <c r="C203" s="17" t="s">
        <v>25</v>
      </c>
      <c r="D203" s="67">
        <f>D202+D201</f>
        <v>66000</v>
      </c>
      <c r="E203" s="67"/>
      <c r="F203" s="67">
        <f>F202+F201</f>
        <v>66000</v>
      </c>
      <c r="G203" s="76"/>
      <c r="H203" s="78"/>
      <c r="I203" s="78"/>
      <c r="J203" s="7"/>
    </row>
    <row r="204" spans="1:11" x14ac:dyDescent="0.25">
      <c r="A204" s="46"/>
      <c r="B204" s="7"/>
      <c r="C204" s="46"/>
      <c r="D204" s="46"/>
      <c r="E204" s="46"/>
      <c r="F204" s="46"/>
      <c r="G204" s="7"/>
      <c r="H204" s="78"/>
      <c r="I204" s="78"/>
      <c r="J204" s="7"/>
    </row>
    <row r="205" spans="1:11" ht="149.25" customHeight="1" x14ac:dyDescent="0.25">
      <c r="A205" s="254" t="s">
        <v>127</v>
      </c>
      <c r="B205" s="254"/>
      <c r="C205" s="254"/>
      <c r="D205" s="254"/>
      <c r="E205" s="254"/>
      <c r="F205" s="254"/>
      <c r="G205" s="254"/>
      <c r="H205" s="254"/>
      <c r="I205" s="254"/>
      <c r="J205" s="254"/>
      <c r="K205" s="254"/>
    </row>
    <row r="206" spans="1:11" x14ac:dyDescent="0.25">
      <c r="A206" s="46"/>
      <c r="B206" s="7"/>
      <c r="C206" s="46"/>
      <c r="D206" s="46"/>
      <c r="E206" s="46"/>
      <c r="F206" s="46"/>
      <c r="G206" s="7"/>
      <c r="H206" s="78"/>
      <c r="I206" s="78"/>
      <c r="J206" s="7"/>
    </row>
    <row r="207" spans="1:11" x14ac:dyDescent="0.25">
      <c r="A207" s="9"/>
      <c r="B207" s="9" t="s">
        <v>130</v>
      </c>
      <c r="C207" s="9"/>
      <c r="D207" s="9"/>
    </row>
    <row r="208" spans="1:11" x14ac:dyDescent="0.25">
      <c r="B208" s="1"/>
    </row>
    <row r="209" spans="1:11" ht="25.5" customHeight="1" x14ac:dyDescent="0.25">
      <c r="A209" s="223" t="s">
        <v>82</v>
      </c>
      <c r="B209" s="223" t="s">
        <v>33</v>
      </c>
      <c r="C209" s="241"/>
      <c r="D209" s="234" t="s">
        <v>71</v>
      </c>
      <c r="E209" s="214" t="s">
        <v>79</v>
      </c>
      <c r="F209" s="216" t="s">
        <v>31</v>
      </c>
      <c r="G209" s="216"/>
      <c r="H209" s="216"/>
      <c r="I209" s="90"/>
      <c r="J209" s="35"/>
    </row>
    <row r="210" spans="1:11" ht="54.75" customHeight="1" x14ac:dyDescent="0.25">
      <c r="A210" s="224"/>
      <c r="B210" s="224"/>
      <c r="C210" s="242"/>
      <c r="D210" s="235"/>
      <c r="E210" s="215"/>
      <c r="F210" s="36" t="s">
        <v>128</v>
      </c>
      <c r="G210" s="36" t="s">
        <v>20</v>
      </c>
      <c r="H210" s="36" t="s">
        <v>26</v>
      </c>
      <c r="I210" s="7"/>
      <c r="J210" s="38"/>
    </row>
    <row r="211" spans="1:11" ht="15.75" customHeight="1" x14ac:dyDescent="0.25">
      <c r="A211" s="42">
        <v>1</v>
      </c>
      <c r="B211" s="244">
        <v>2</v>
      </c>
      <c r="C211" s="245"/>
      <c r="D211" s="42">
        <v>3</v>
      </c>
      <c r="E211" s="42">
        <v>4</v>
      </c>
      <c r="F211" s="42">
        <v>5</v>
      </c>
      <c r="G211" s="42">
        <v>6</v>
      </c>
      <c r="H211" s="42">
        <v>7</v>
      </c>
      <c r="I211" s="78"/>
      <c r="J211" s="78"/>
    </row>
    <row r="212" spans="1:11" x14ac:dyDescent="0.25">
      <c r="A212" s="21"/>
      <c r="B212" s="187"/>
      <c r="C212" s="188"/>
      <c r="D212" s="21"/>
      <c r="E212" s="21"/>
      <c r="F212" s="21"/>
      <c r="G212" s="42"/>
      <c r="H212" s="42"/>
      <c r="I212" s="78"/>
      <c r="J212" s="7"/>
    </row>
    <row r="213" spans="1:11" x14ac:dyDescent="0.25">
      <c r="A213" s="21"/>
      <c r="B213" s="187"/>
      <c r="C213" s="188"/>
      <c r="D213" s="21"/>
      <c r="E213" s="21"/>
      <c r="F213" s="21"/>
      <c r="G213" s="21"/>
      <c r="H213" s="42"/>
      <c r="I213" s="78"/>
      <c r="J213" s="7"/>
    </row>
    <row r="214" spans="1:11" x14ac:dyDescent="0.25">
      <c r="A214" s="199" t="s">
        <v>32</v>
      </c>
      <c r="B214" s="200"/>
      <c r="C214" s="201"/>
      <c r="D214" s="15"/>
      <c r="E214" s="15" t="s">
        <v>25</v>
      </c>
      <c r="F214" s="15"/>
      <c r="G214" s="21"/>
      <c r="H214" s="21"/>
      <c r="I214" s="7"/>
      <c r="J214" s="7"/>
    </row>
    <row r="215" spans="1:11" x14ac:dyDescent="0.25">
      <c r="B215" s="1"/>
    </row>
    <row r="216" spans="1:11" x14ac:dyDescent="0.25">
      <c r="A216" s="9"/>
      <c r="B216" s="9" t="s">
        <v>131</v>
      </c>
      <c r="C216" s="9"/>
      <c r="D216" s="9"/>
    </row>
    <row r="217" spans="1:11" x14ac:dyDescent="0.25">
      <c r="B217" s="1"/>
    </row>
    <row r="218" spans="1:11" ht="25.5" customHeight="1" x14ac:dyDescent="0.25">
      <c r="A218" s="223" t="s">
        <v>82</v>
      </c>
      <c r="B218" s="223" t="s">
        <v>33</v>
      </c>
      <c r="C218" s="241"/>
      <c r="D218" s="234" t="s">
        <v>71</v>
      </c>
      <c r="E218" s="214" t="s">
        <v>79</v>
      </c>
      <c r="F218" s="216" t="s">
        <v>31</v>
      </c>
      <c r="G218" s="216"/>
      <c r="H218" s="216"/>
      <c r="I218" s="90"/>
      <c r="J218" s="35"/>
    </row>
    <row r="219" spans="1:11" ht="54.75" customHeight="1" x14ac:dyDescent="0.25">
      <c r="A219" s="224"/>
      <c r="B219" s="224"/>
      <c r="C219" s="242"/>
      <c r="D219" s="235"/>
      <c r="E219" s="215"/>
      <c r="F219" s="36" t="s">
        <v>128</v>
      </c>
      <c r="G219" s="36" t="s">
        <v>20</v>
      </c>
      <c r="H219" s="36" t="s">
        <v>26</v>
      </c>
      <c r="I219" s="7"/>
      <c r="J219" s="38"/>
    </row>
    <row r="220" spans="1:11" ht="15.75" customHeight="1" x14ac:dyDescent="0.25">
      <c r="A220" s="42">
        <v>1</v>
      </c>
      <c r="B220" s="244">
        <v>2</v>
      </c>
      <c r="C220" s="245"/>
      <c r="D220" s="42">
        <v>3</v>
      </c>
      <c r="E220" s="42">
        <v>4</v>
      </c>
      <c r="F220" s="42">
        <v>5</v>
      </c>
      <c r="G220" s="42">
        <v>6</v>
      </c>
      <c r="H220" s="42">
        <v>7</v>
      </c>
      <c r="I220" s="78"/>
      <c r="J220" s="78"/>
    </row>
    <row r="221" spans="1:11" x14ac:dyDescent="0.25">
      <c r="A221" s="21">
        <v>1</v>
      </c>
      <c r="B221" s="187" t="s">
        <v>222</v>
      </c>
      <c r="C221" s="188"/>
      <c r="D221" s="21"/>
      <c r="E221" s="21"/>
      <c r="F221" s="21">
        <f>G221</f>
        <v>237064.44</v>
      </c>
      <c r="G221" s="42">
        <f>117275.61+23289.76+57576.53+38922.54</f>
        <v>237064.44</v>
      </c>
      <c r="H221" s="42"/>
      <c r="I221" s="78"/>
      <c r="J221" s="7"/>
    </row>
    <row r="222" spans="1:11" x14ac:dyDescent="0.25">
      <c r="A222" s="21"/>
      <c r="B222" s="187"/>
      <c r="C222" s="188"/>
      <c r="D222" s="21"/>
      <c r="E222" s="21"/>
      <c r="F222" s="21"/>
      <c r="G222" s="21"/>
      <c r="H222" s="42"/>
      <c r="I222" s="78"/>
      <c r="J222" s="7"/>
    </row>
    <row r="223" spans="1:11" x14ac:dyDescent="0.25">
      <c r="A223" s="199" t="s">
        <v>32</v>
      </c>
      <c r="B223" s="200"/>
      <c r="C223" s="201"/>
      <c r="D223" s="15"/>
      <c r="E223" s="15" t="s">
        <v>25</v>
      </c>
      <c r="F223" s="15">
        <f>F221</f>
        <v>237064.44</v>
      </c>
      <c r="G223" s="15">
        <f>G221</f>
        <v>237064.44</v>
      </c>
      <c r="H223" s="21"/>
      <c r="I223" s="7"/>
      <c r="J223" s="7"/>
    </row>
    <row r="224" spans="1:11" ht="135" customHeight="1" x14ac:dyDescent="0.25">
      <c r="A224" s="243" t="s">
        <v>129</v>
      </c>
      <c r="B224" s="243"/>
      <c r="C224" s="243"/>
      <c r="D224" s="243"/>
      <c r="E224" s="243"/>
      <c r="F224" s="243"/>
      <c r="G224" s="243"/>
      <c r="H224" s="243"/>
      <c r="I224" s="243"/>
      <c r="J224" s="243"/>
      <c r="K224" s="243"/>
    </row>
    <row r="225" spans="1:10" x14ac:dyDescent="0.25">
      <c r="B225" s="1"/>
    </row>
    <row r="226" spans="1:10" x14ac:dyDescent="0.25">
      <c r="A226" s="9"/>
      <c r="B226" s="9" t="s">
        <v>132</v>
      </c>
      <c r="C226" s="9"/>
      <c r="D226" s="9"/>
    </row>
    <row r="227" spans="1:10" x14ac:dyDescent="0.25">
      <c r="B227" s="1"/>
    </row>
    <row r="228" spans="1:10" ht="25.5" customHeight="1" x14ac:dyDescent="0.25">
      <c r="A228" s="223" t="s">
        <v>82</v>
      </c>
      <c r="B228" s="223" t="s">
        <v>33</v>
      </c>
      <c r="C228" s="241"/>
      <c r="D228" s="234" t="s">
        <v>71</v>
      </c>
      <c r="E228" s="214" t="s">
        <v>79</v>
      </c>
      <c r="F228" s="216" t="s">
        <v>31</v>
      </c>
      <c r="G228" s="216"/>
      <c r="H228" s="216"/>
      <c r="I228" s="90"/>
      <c r="J228" s="35"/>
    </row>
    <row r="229" spans="1:10" ht="54.75" customHeight="1" x14ac:dyDescent="0.25">
      <c r="A229" s="224"/>
      <c r="B229" s="224"/>
      <c r="C229" s="242"/>
      <c r="D229" s="235"/>
      <c r="E229" s="215"/>
      <c r="F229" s="36" t="s">
        <v>128</v>
      </c>
      <c r="G229" s="36" t="s">
        <v>20</v>
      </c>
      <c r="H229" s="36" t="s">
        <v>26</v>
      </c>
      <c r="I229" s="7"/>
      <c r="J229" s="38"/>
    </row>
    <row r="230" spans="1:10" ht="15.75" customHeight="1" x14ac:dyDescent="0.25">
      <c r="A230" s="42">
        <v>1</v>
      </c>
      <c r="B230" s="244">
        <v>2</v>
      </c>
      <c r="C230" s="245"/>
      <c r="D230" s="42">
        <v>3</v>
      </c>
      <c r="E230" s="42">
        <v>4</v>
      </c>
      <c r="F230" s="42">
        <v>5</v>
      </c>
      <c r="G230" s="42">
        <v>6</v>
      </c>
      <c r="H230" s="42">
        <v>7</v>
      </c>
      <c r="I230" s="78"/>
      <c r="J230" s="78"/>
    </row>
    <row r="231" spans="1:10" x14ac:dyDescent="0.25">
      <c r="A231" s="21"/>
      <c r="B231" s="187"/>
      <c r="C231" s="188"/>
      <c r="D231" s="21"/>
      <c r="E231" s="21"/>
      <c r="F231" s="21"/>
      <c r="G231" s="42"/>
      <c r="H231" s="42"/>
      <c r="I231" s="78"/>
      <c r="J231" s="7"/>
    </row>
    <row r="232" spans="1:10" x14ac:dyDescent="0.25">
      <c r="A232" s="21"/>
      <c r="B232" s="187"/>
      <c r="C232" s="188"/>
      <c r="D232" s="21"/>
      <c r="E232" s="21"/>
      <c r="F232" s="21"/>
      <c r="G232" s="21"/>
      <c r="H232" s="42"/>
      <c r="I232" s="78"/>
      <c r="J232" s="7"/>
    </row>
    <row r="233" spans="1:10" x14ac:dyDescent="0.25">
      <c r="A233" s="199" t="s">
        <v>32</v>
      </c>
      <c r="B233" s="200"/>
      <c r="C233" s="201"/>
      <c r="D233" s="15"/>
      <c r="E233" s="15" t="s">
        <v>25</v>
      </c>
      <c r="F233" s="15"/>
      <c r="G233" s="21"/>
      <c r="H233" s="21"/>
      <c r="I233" s="7"/>
      <c r="J233" s="7"/>
    </row>
    <row r="236" spans="1:10" s="124" customFormat="1" ht="18.75" x14ac:dyDescent="0.3">
      <c r="A236" s="122" t="s">
        <v>150</v>
      </c>
      <c r="B236" s="122"/>
      <c r="C236" s="122"/>
      <c r="D236" s="123"/>
      <c r="E236" s="123"/>
      <c r="F236" s="123"/>
      <c r="G236" s="123"/>
    </row>
    <row r="237" spans="1:10" s="124" customFormat="1" x14ac:dyDescent="0.25">
      <c r="A237" s="125"/>
      <c r="B237" s="126"/>
      <c r="C237" s="126"/>
      <c r="D237" s="127"/>
    </row>
    <row r="238" spans="1:10" s="124" customFormat="1" ht="42" customHeight="1" x14ac:dyDescent="0.25">
      <c r="A238" s="128" t="s">
        <v>82</v>
      </c>
      <c r="B238" s="268" t="s">
        <v>151</v>
      </c>
      <c r="C238" s="268"/>
      <c r="D238" s="129" t="s">
        <v>152</v>
      </c>
      <c r="E238" s="130"/>
    </row>
    <row r="239" spans="1:10" s="124" customFormat="1" ht="24.75" customHeight="1" x14ac:dyDescent="0.25">
      <c r="A239" s="135">
        <v>1</v>
      </c>
      <c r="B239" s="183" t="s">
        <v>153</v>
      </c>
      <c r="C239" s="183"/>
      <c r="D239" s="131">
        <f>J20+G37+G46+G64+H86+G101+F116+F131+G148+F159+G170+F181+F192+E203+G214+G223+G233</f>
        <v>715242.78</v>
      </c>
      <c r="E239" s="130"/>
    </row>
    <row r="240" spans="1:10" s="124" customFormat="1" ht="24.75" customHeight="1" x14ac:dyDescent="0.25">
      <c r="A240" s="135">
        <v>2</v>
      </c>
      <c r="B240" s="183" t="s">
        <v>26</v>
      </c>
      <c r="C240" s="183"/>
      <c r="D240" s="131">
        <f>J25+H37+H46+H64+I86+H101+G116+G131+H148+G159+H170+G181+G192+F203+H214+H223+H233</f>
        <v>225039.6</v>
      </c>
      <c r="E240" s="132"/>
    </row>
    <row r="241" spans="1:7" s="124" customFormat="1" ht="25.5" customHeight="1" x14ac:dyDescent="0.25">
      <c r="A241" s="184" t="s">
        <v>154</v>
      </c>
      <c r="B241" s="185"/>
      <c r="C241" s="186"/>
      <c r="D241" s="133">
        <f>SUM(D239:D240)</f>
        <v>940282.38</v>
      </c>
      <c r="E241" s="132"/>
    </row>
    <row r="244" spans="1:7" s="124" customFormat="1" x14ac:dyDescent="0.25">
      <c r="A244" s="148" t="s">
        <v>248</v>
      </c>
      <c r="B244" s="148"/>
      <c r="C244" s="149"/>
      <c r="D244" s="182" t="s">
        <v>241</v>
      </c>
      <c r="E244" s="182"/>
      <c r="F244" s="125"/>
      <c r="G244" s="125"/>
    </row>
    <row r="245" spans="1:7" s="124" customFormat="1" x14ac:dyDescent="0.25">
      <c r="A245" s="150"/>
      <c r="B245" s="151"/>
      <c r="C245" s="151"/>
      <c r="D245" s="189" t="s">
        <v>159</v>
      </c>
      <c r="E245" s="189"/>
      <c r="F245" s="189"/>
      <c r="G245" s="189"/>
    </row>
    <row r="246" spans="1:7" s="124" customFormat="1" x14ac:dyDescent="0.25">
      <c r="A246" s="148" t="s">
        <v>177</v>
      </c>
      <c r="B246" s="148"/>
      <c r="C246" s="149"/>
      <c r="D246" s="182" t="s">
        <v>180</v>
      </c>
      <c r="E246" s="182"/>
      <c r="F246" s="125"/>
      <c r="G246" s="125"/>
    </row>
    <row r="247" spans="1:7" s="124" customFormat="1" x14ac:dyDescent="0.25">
      <c r="A247" s="150"/>
      <c r="B247" s="151"/>
      <c r="C247" s="151"/>
      <c r="D247" s="189" t="s">
        <v>159</v>
      </c>
      <c r="E247" s="189"/>
      <c r="F247" s="189"/>
      <c r="G247" s="189"/>
    </row>
  </sheetData>
  <mergeCells count="180">
    <mergeCell ref="B238:C238"/>
    <mergeCell ref="B239:C239"/>
    <mergeCell ref="B240:C240"/>
    <mergeCell ref="A241:C241"/>
    <mergeCell ref="B230:C230"/>
    <mergeCell ref="B231:C231"/>
    <mergeCell ref="B232:C232"/>
    <mergeCell ref="A233:C233"/>
    <mergeCell ref="A223:C223"/>
    <mergeCell ref="A224:K224"/>
    <mergeCell ref="A228:A229"/>
    <mergeCell ref="B228:C229"/>
    <mergeCell ref="D228:D229"/>
    <mergeCell ref="E228:E229"/>
    <mergeCell ref="F228:H228"/>
    <mergeCell ref="D218:D219"/>
    <mergeCell ref="E218:E219"/>
    <mergeCell ref="F218:H218"/>
    <mergeCell ref="B220:C220"/>
    <mergeCell ref="B221:C221"/>
    <mergeCell ref="B222:C222"/>
    <mergeCell ref="B211:C211"/>
    <mergeCell ref="B212:C212"/>
    <mergeCell ref="B213:C213"/>
    <mergeCell ref="A214:C214"/>
    <mergeCell ref="A218:A219"/>
    <mergeCell ref="B218:C219"/>
    <mergeCell ref="A203:B203"/>
    <mergeCell ref="A205:K205"/>
    <mergeCell ref="A209:A210"/>
    <mergeCell ref="B209:C210"/>
    <mergeCell ref="D209:D210"/>
    <mergeCell ref="E209:E210"/>
    <mergeCell ref="F209:H209"/>
    <mergeCell ref="A192:B192"/>
    <mergeCell ref="A194:K194"/>
    <mergeCell ref="A198:A199"/>
    <mergeCell ref="B198:B199"/>
    <mergeCell ref="C198:C199"/>
    <mergeCell ref="D198:F198"/>
    <mergeCell ref="A181:B181"/>
    <mergeCell ref="A183:K183"/>
    <mergeCell ref="A187:A188"/>
    <mergeCell ref="B187:B188"/>
    <mergeCell ref="C187:C188"/>
    <mergeCell ref="D187:D188"/>
    <mergeCell ref="E187:G187"/>
    <mergeCell ref="A170:B170"/>
    <mergeCell ref="A172:K172"/>
    <mergeCell ref="A176:A177"/>
    <mergeCell ref="B176:B177"/>
    <mergeCell ref="C176:C177"/>
    <mergeCell ref="D176:D177"/>
    <mergeCell ref="E176:G176"/>
    <mergeCell ref="A159:B159"/>
    <mergeCell ref="A161:K161"/>
    <mergeCell ref="A165:A166"/>
    <mergeCell ref="B165:B166"/>
    <mergeCell ref="C165:C166"/>
    <mergeCell ref="D165:D166"/>
    <mergeCell ref="E165:E166"/>
    <mergeCell ref="F165:H165"/>
    <mergeCell ref="A148:B148"/>
    <mergeCell ref="A150:K150"/>
    <mergeCell ref="A154:A155"/>
    <mergeCell ref="B154:B155"/>
    <mergeCell ref="C154:C155"/>
    <mergeCell ref="D154:D155"/>
    <mergeCell ref="E154:G154"/>
    <mergeCell ref="A131:B131"/>
    <mergeCell ref="A133:K133"/>
    <mergeCell ref="A135:K135"/>
    <mergeCell ref="A143:A144"/>
    <mergeCell ref="B143:B144"/>
    <mergeCell ref="C143:C144"/>
    <mergeCell ref="D143:D144"/>
    <mergeCell ref="E143:E144"/>
    <mergeCell ref="F143:H143"/>
    <mergeCell ref="A116:B116"/>
    <mergeCell ref="A118:K118"/>
    <mergeCell ref="A120:K120"/>
    <mergeCell ref="A126:A127"/>
    <mergeCell ref="B126:B127"/>
    <mergeCell ref="C126:C127"/>
    <mergeCell ref="D126:D127"/>
    <mergeCell ref="E126:G126"/>
    <mergeCell ref="A101:C101"/>
    <mergeCell ref="A103:K103"/>
    <mergeCell ref="A105:K105"/>
    <mergeCell ref="A106:E106"/>
    <mergeCell ref="A111:A112"/>
    <mergeCell ref="B111:B112"/>
    <mergeCell ref="C111:C112"/>
    <mergeCell ref="D111:D112"/>
    <mergeCell ref="E111:G111"/>
    <mergeCell ref="B98:C98"/>
    <mergeCell ref="B99:C99"/>
    <mergeCell ref="B100:C100"/>
    <mergeCell ref="A90:K90"/>
    <mergeCell ref="A96:A97"/>
    <mergeCell ref="B96:C97"/>
    <mergeCell ref="D96:D97"/>
    <mergeCell ref="E96:E97"/>
    <mergeCell ref="F96:H96"/>
    <mergeCell ref="B82:D82"/>
    <mergeCell ref="B83:D83"/>
    <mergeCell ref="B84:D84"/>
    <mergeCell ref="B85:D85"/>
    <mergeCell ref="A86:D86"/>
    <mergeCell ref="A88:K88"/>
    <mergeCell ref="B76:D76"/>
    <mergeCell ref="B77:D77"/>
    <mergeCell ref="B78:D78"/>
    <mergeCell ref="B79:D79"/>
    <mergeCell ref="B80:D80"/>
    <mergeCell ref="B81:D81"/>
    <mergeCell ref="A64:D64"/>
    <mergeCell ref="A66:K66"/>
    <mergeCell ref="B67:F67"/>
    <mergeCell ref="A68:K68"/>
    <mergeCell ref="A74:A75"/>
    <mergeCell ref="B74:D75"/>
    <mergeCell ref="E74:E75"/>
    <mergeCell ref="F74:F75"/>
    <mergeCell ref="G74:I74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K12:K14"/>
    <mergeCell ref="E13:G13"/>
    <mergeCell ref="A26:B26"/>
    <mergeCell ref="A28:K28"/>
    <mergeCell ref="B29:K29"/>
    <mergeCell ref="A46:B46"/>
    <mergeCell ref="B48:I48"/>
    <mergeCell ref="A50:A51"/>
    <mergeCell ref="B50:D51"/>
    <mergeCell ref="E50:E51"/>
    <mergeCell ref="F50:H50"/>
    <mergeCell ref="A37:B37"/>
    <mergeCell ref="B39:F39"/>
    <mergeCell ref="A41:A42"/>
    <mergeCell ref="B41:B42"/>
    <mergeCell ref="C41:C42"/>
    <mergeCell ref="D41:D42"/>
    <mergeCell ref="E41:E42"/>
    <mergeCell ref="F41:H41"/>
    <mergeCell ref="D244:E244"/>
    <mergeCell ref="D245:E245"/>
    <mergeCell ref="F245:G245"/>
    <mergeCell ref="D246:E246"/>
    <mergeCell ref="D247:E247"/>
    <mergeCell ref="F247:G24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30:I30"/>
    <mergeCell ref="A32:A33"/>
    <mergeCell ref="B32:B33"/>
    <mergeCell ref="C32:C33"/>
    <mergeCell ref="D32:D33"/>
    <mergeCell ref="E32:E33"/>
    <mergeCell ref="F32:H32"/>
    <mergeCell ref="J12:J14"/>
  </mergeCells>
  <pageMargins left="0.62992125984251968" right="0.19685039370078741" top="0.39370078740157483" bottom="0.43307086614173229" header="0.31496062992125984" footer="0.31496062992125984"/>
  <pageSetup paperSize="9" scale="52" orientation="landscape" verticalDpi="100" r:id="rId1"/>
  <rowBreaks count="6" manualBreakCount="6">
    <brk id="29" max="16383" man="1"/>
    <brk id="66" max="16383" man="1"/>
    <brk id="109" max="10" man="1"/>
    <brk id="157" max="10" man="1"/>
    <brk id="195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6"/>
  <sheetViews>
    <sheetView view="pageBreakPreview" topLeftCell="A211" zoomScale="80" zoomScaleNormal="100" zoomScaleSheetLayoutView="80" workbookViewId="0">
      <selection activeCell="D193" sqref="D193"/>
    </sheetView>
  </sheetViews>
  <sheetFormatPr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22.85546875" style="1" customWidth="1"/>
    <col min="6" max="6" width="26" style="1" customWidth="1"/>
    <col min="7" max="7" width="20.4257812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190"/>
      <c r="F1" s="190"/>
    </row>
    <row r="2" spans="1:162" s="5" customFormat="1" ht="40.5" customHeight="1" x14ac:dyDescent="0.3">
      <c r="A2" s="195" t="s">
        <v>178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191"/>
      <c r="C3" s="191"/>
      <c r="D3" s="191"/>
      <c r="E3" s="191"/>
      <c r="F3" s="191"/>
      <c r="G3" s="191"/>
      <c r="H3" s="191"/>
      <c r="I3" s="19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29" t="s">
        <v>86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1" t="s">
        <v>133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1" t="s">
        <v>81</v>
      </c>
      <c r="D8" s="8" t="s">
        <v>135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194" t="s">
        <v>82</v>
      </c>
      <c r="B12" s="205" t="s">
        <v>11</v>
      </c>
      <c r="C12" s="205" t="s">
        <v>12</v>
      </c>
      <c r="D12" s="208" t="s">
        <v>13</v>
      </c>
      <c r="E12" s="209"/>
      <c r="F12" s="209"/>
      <c r="G12" s="210"/>
      <c r="H12" s="211" t="s">
        <v>14</v>
      </c>
      <c r="I12" s="211" t="s">
        <v>15</v>
      </c>
      <c r="J12" s="211" t="s">
        <v>16</v>
      </c>
      <c r="K12" s="202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194"/>
      <c r="B13" s="206"/>
      <c r="C13" s="206"/>
      <c r="D13" s="11" t="s">
        <v>3</v>
      </c>
      <c r="E13" s="203" t="s">
        <v>1</v>
      </c>
      <c r="F13" s="204"/>
      <c r="G13" s="204"/>
      <c r="H13" s="212"/>
      <c r="I13" s="212"/>
      <c r="J13" s="212"/>
      <c r="K13" s="20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194"/>
      <c r="B14" s="207"/>
      <c r="C14" s="207"/>
      <c r="D14" s="12"/>
      <c r="E14" s="13" t="s">
        <v>17</v>
      </c>
      <c r="F14" s="13" t="s">
        <v>83</v>
      </c>
      <c r="G14" s="14" t="s">
        <v>18</v>
      </c>
      <c r="H14" s="213"/>
      <c r="I14" s="213"/>
      <c r="J14" s="213"/>
      <c r="K14" s="20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22" t="s">
        <v>19</v>
      </c>
      <c r="C16" s="17">
        <v>2</v>
      </c>
      <c r="D16" s="17">
        <v>4148.6000000000004</v>
      </c>
      <c r="E16" s="18"/>
      <c r="F16" s="18"/>
      <c r="G16" s="24">
        <v>4148.6000000000004</v>
      </c>
      <c r="H16" s="24">
        <v>0</v>
      </c>
      <c r="I16" s="157">
        <v>1.1499999999999999</v>
      </c>
      <c r="J16" s="110">
        <f t="shared" ref="J16:J19" si="0">(C16*D16*(1+H16/100)*I16*12)</f>
        <v>114501.36000000002</v>
      </c>
      <c r="K16" s="25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75" customHeight="1" x14ac:dyDescent="0.25">
      <c r="A17" s="21"/>
      <c r="B17" s="22" t="s">
        <v>21</v>
      </c>
      <c r="C17" s="17">
        <v>8</v>
      </c>
      <c r="D17" s="156">
        <f>G17</f>
        <v>7206.2449300000007</v>
      </c>
      <c r="E17" s="18"/>
      <c r="F17" s="18"/>
      <c r="G17" s="24">
        <f>8253.2+492.9-1539.85507</f>
        <v>7206.2449300000007</v>
      </c>
      <c r="H17" s="24">
        <v>0</v>
      </c>
      <c r="I17" s="157">
        <v>1.1499999999999999</v>
      </c>
      <c r="J17" s="110">
        <f t="shared" si="0"/>
        <v>795569.44027199992</v>
      </c>
      <c r="K17" s="25" t="s">
        <v>27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25">
      <c r="A18" s="21"/>
      <c r="B18" s="22" t="s">
        <v>22</v>
      </c>
      <c r="C18" s="17"/>
      <c r="D18" s="17"/>
      <c r="E18" s="18"/>
      <c r="F18" s="18"/>
      <c r="G18" s="24"/>
      <c r="H18" s="24"/>
      <c r="I18" s="24"/>
      <c r="J18" s="110">
        <f t="shared" si="0"/>
        <v>0</v>
      </c>
      <c r="K18" s="25" t="s">
        <v>27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customHeight="1" x14ac:dyDescent="0.25">
      <c r="A19" s="21"/>
      <c r="B19" s="22" t="s">
        <v>23</v>
      </c>
      <c r="C19" s="17"/>
      <c r="D19" s="17"/>
      <c r="E19" s="18"/>
      <c r="F19" s="18"/>
      <c r="G19" s="24"/>
      <c r="H19" s="24">
        <v>0</v>
      </c>
      <c r="I19" s="157">
        <v>1.1499999999999999</v>
      </c>
      <c r="J19" s="110">
        <f t="shared" si="0"/>
        <v>0</v>
      </c>
      <c r="K19" s="25" t="s">
        <v>27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customHeight="1" x14ac:dyDescent="0.25">
      <c r="A20" s="21"/>
      <c r="B20" s="27" t="s">
        <v>24</v>
      </c>
      <c r="C20" s="17" t="s">
        <v>25</v>
      </c>
      <c r="D20" s="17"/>
      <c r="E20" s="18" t="s">
        <v>25</v>
      </c>
      <c r="F20" s="18" t="s">
        <v>25</v>
      </c>
      <c r="G20" s="24" t="s">
        <v>25</v>
      </c>
      <c r="H20" s="24" t="s">
        <v>25</v>
      </c>
      <c r="I20" s="24" t="s">
        <v>25</v>
      </c>
      <c r="J20" s="110">
        <f>SUM(J16:J19)</f>
        <v>910070.80027199991</v>
      </c>
      <c r="K20" s="18" t="s">
        <v>25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192" t="s">
        <v>24</v>
      </c>
      <c r="B21" s="193"/>
      <c r="C21" s="28"/>
      <c r="D21" s="29"/>
      <c r="E21" s="29"/>
      <c r="F21" s="29"/>
      <c r="G21" s="29"/>
      <c r="H21" s="29"/>
      <c r="I21" s="29"/>
      <c r="J21" s="110">
        <f>J20</f>
        <v>910070.80027199991</v>
      </c>
      <c r="K21" s="30"/>
    </row>
    <row r="22" spans="1:31" ht="15.75" customHeight="1" x14ac:dyDescent="0.25">
      <c r="A22" s="7"/>
      <c r="B22" s="31"/>
      <c r="C22" s="32"/>
      <c r="D22" s="31"/>
      <c r="E22" s="31"/>
      <c r="F22" s="31"/>
      <c r="G22" s="31"/>
      <c r="H22" s="31"/>
      <c r="I22" s="31"/>
      <c r="J22" s="33"/>
      <c r="K22" s="34"/>
    </row>
    <row r="23" spans="1:31" ht="208.5" customHeight="1" x14ac:dyDescent="0.25">
      <c r="A23" s="196" t="s">
        <v>100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31" ht="15.75" customHeight="1" x14ac:dyDescent="0.25">
      <c r="B24" s="230"/>
      <c r="C24" s="230"/>
      <c r="D24" s="230"/>
      <c r="E24" s="230"/>
      <c r="F24" s="230"/>
      <c r="G24" s="230"/>
      <c r="H24" s="230"/>
      <c r="I24" s="230"/>
      <c r="J24" s="230"/>
      <c r="K24" s="230"/>
    </row>
    <row r="25" spans="1:31" ht="21" customHeight="1" x14ac:dyDescent="0.25">
      <c r="B25" s="231" t="s">
        <v>84</v>
      </c>
      <c r="C25" s="231"/>
      <c r="D25" s="231"/>
      <c r="E25" s="231"/>
      <c r="F25" s="231"/>
      <c r="G25" s="231"/>
      <c r="H25" s="231"/>
      <c r="I25" s="231"/>
    </row>
    <row r="27" spans="1:31" ht="45" customHeight="1" x14ac:dyDescent="0.25">
      <c r="A27" s="234" t="s">
        <v>82</v>
      </c>
      <c r="B27" s="214" t="s">
        <v>33</v>
      </c>
      <c r="C27" s="214" t="s">
        <v>28</v>
      </c>
      <c r="D27" s="214" t="s">
        <v>29</v>
      </c>
      <c r="E27" s="214" t="s">
        <v>30</v>
      </c>
      <c r="F27" s="93" t="s">
        <v>149</v>
      </c>
      <c r="G27" s="111"/>
      <c r="H27" s="111"/>
      <c r="I27" s="35"/>
    </row>
    <row r="28" spans="1:31" ht="39.75" customHeight="1" x14ac:dyDescent="0.25">
      <c r="A28" s="235"/>
      <c r="B28" s="215"/>
      <c r="C28" s="215"/>
      <c r="D28" s="215"/>
      <c r="E28" s="215"/>
      <c r="F28" s="94" t="s">
        <v>145</v>
      </c>
      <c r="G28" s="112"/>
      <c r="H28" s="111"/>
      <c r="I28" s="38"/>
    </row>
    <row r="29" spans="1:31" x14ac:dyDescent="0.25">
      <c r="A29" s="21">
        <v>1</v>
      </c>
      <c r="B29" s="39">
        <v>2</v>
      </c>
      <c r="C29" s="39">
        <v>3</v>
      </c>
      <c r="D29" s="39">
        <v>4</v>
      </c>
      <c r="E29" s="39">
        <v>5</v>
      </c>
      <c r="F29" s="39">
        <v>6</v>
      </c>
      <c r="G29" s="41"/>
      <c r="H29" s="41"/>
      <c r="I29" s="41"/>
    </row>
    <row r="30" spans="1:31" x14ac:dyDescent="0.25">
      <c r="A30" s="21"/>
      <c r="B30" s="15"/>
      <c r="C30" s="21"/>
      <c r="D30" s="21"/>
      <c r="E30" s="21"/>
      <c r="F30" s="118"/>
      <c r="G30" s="78"/>
      <c r="H30" s="78"/>
      <c r="I30" s="7"/>
    </row>
    <row r="31" spans="1:31" x14ac:dyDescent="0.25">
      <c r="A31" s="21"/>
      <c r="B31" s="15"/>
      <c r="C31" s="21"/>
      <c r="D31" s="21"/>
      <c r="E31" s="21"/>
      <c r="F31" s="115"/>
      <c r="G31" s="78"/>
      <c r="H31" s="78"/>
      <c r="I31" s="7"/>
    </row>
    <row r="32" spans="1:31" x14ac:dyDescent="0.25">
      <c r="A32" s="199" t="s">
        <v>32</v>
      </c>
      <c r="B32" s="201"/>
      <c r="C32" s="15" t="s">
        <v>25</v>
      </c>
      <c r="D32" s="15" t="s">
        <v>25</v>
      </c>
      <c r="E32" s="15" t="s">
        <v>25</v>
      </c>
      <c r="F32" s="115">
        <f>SUM(F30:F31)</f>
        <v>0</v>
      </c>
      <c r="G32" s="78"/>
      <c r="H32" s="78"/>
      <c r="I32" s="7"/>
    </row>
    <row r="34" spans="1:9" x14ac:dyDescent="0.25">
      <c r="B34" s="233" t="s">
        <v>85</v>
      </c>
      <c r="C34" s="233"/>
      <c r="D34" s="233"/>
      <c r="E34" s="233"/>
      <c r="F34" s="233"/>
    </row>
    <row r="36" spans="1:9" ht="39.75" customHeight="1" x14ac:dyDescent="0.25">
      <c r="A36" s="234" t="s">
        <v>82</v>
      </c>
      <c r="B36" s="214" t="s">
        <v>33</v>
      </c>
      <c r="C36" s="214" t="s">
        <v>34</v>
      </c>
      <c r="D36" s="214" t="s">
        <v>35</v>
      </c>
      <c r="E36" s="214" t="s">
        <v>36</v>
      </c>
      <c r="F36" s="93" t="s">
        <v>149</v>
      </c>
      <c r="G36" s="111"/>
      <c r="H36" s="111"/>
      <c r="I36" s="35"/>
    </row>
    <row r="37" spans="1:9" ht="39" customHeight="1" x14ac:dyDescent="0.25">
      <c r="A37" s="235"/>
      <c r="B37" s="215"/>
      <c r="C37" s="215"/>
      <c r="D37" s="215"/>
      <c r="E37" s="215"/>
      <c r="F37" s="94" t="s">
        <v>145</v>
      </c>
      <c r="G37" s="112"/>
      <c r="H37" s="111"/>
      <c r="I37" s="38"/>
    </row>
    <row r="38" spans="1:9" x14ac:dyDescent="0.25">
      <c r="A38" s="21">
        <v>1</v>
      </c>
      <c r="B38" s="39">
        <v>2</v>
      </c>
      <c r="C38" s="39">
        <v>3</v>
      </c>
      <c r="D38" s="39">
        <v>4</v>
      </c>
      <c r="E38" s="39">
        <v>5</v>
      </c>
      <c r="F38" s="39">
        <v>6</v>
      </c>
      <c r="G38" s="41"/>
      <c r="H38" s="41"/>
      <c r="I38" s="41"/>
    </row>
    <row r="39" spans="1:9" x14ac:dyDescent="0.25">
      <c r="A39" s="21"/>
      <c r="B39" s="15"/>
      <c r="C39" s="21"/>
      <c r="D39" s="21"/>
      <c r="E39" s="21"/>
      <c r="F39" s="118"/>
      <c r="G39" s="78"/>
      <c r="H39" s="78"/>
      <c r="I39" s="7"/>
    </row>
    <row r="40" spans="1:9" x14ac:dyDescent="0.25">
      <c r="A40" s="21"/>
      <c r="B40" s="15"/>
      <c r="C40" s="21"/>
      <c r="D40" s="21"/>
      <c r="E40" s="21"/>
      <c r="F40" s="115"/>
      <c r="G40" s="78"/>
      <c r="H40" s="78"/>
      <c r="I40" s="7"/>
    </row>
    <row r="41" spans="1:9" x14ac:dyDescent="0.25">
      <c r="A41" s="199" t="s">
        <v>32</v>
      </c>
      <c r="B41" s="201"/>
      <c r="C41" s="15" t="s">
        <v>25</v>
      </c>
      <c r="D41" s="15" t="s">
        <v>25</v>
      </c>
      <c r="E41" s="15" t="s">
        <v>25</v>
      </c>
      <c r="F41" s="115">
        <f>SUM(F39:F40)</f>
        <v>0</v>
      </c>
      <c r="G41" s="78"/>
      <c r="H41" s="78"/>
      <c r="I41" s="7"/>
    </row>
    <row r="43" spans="1:9" ht="33" customHeight="1" x14ac:dyDescent="0.25">
      <c r="B43" s="232" t="s">
        <v>87</v>
      </c>
      <c r="C43" s="232"/>
      <c r="D43" s="232"/>
      <c r="E43" s="232"/>
      <c r="F43" s="232"/>
      <c r="G43" s="232"/>
      <c r="H43" s="232"/>
      <c r="I43" s="232"/>
    </row>
    <row r="45" spans="1:9" ht="31.5" customHeight="1" x14ac:dyDescent="0.25">
      <c r="A45" s="223" t="s">
        <v>82</v>
      </c>
      <c r="B45" s="216" t="s">
        <v>37</v>
      </c>
      <c r="C45" s="216"/>
      <c r="D45" s="216"/>
      <c r="E45" s="214" t="s">
        <v>38</v>
      </c>
      <c r="F45" s="93" t="s">
        <v>31</v>
      </c>
      <c r="G45" s="111"/>
      <c r="H45" s="111"/>
      <c r="I45" s="44"/>
    </row>
    <row r="46" spans="1:9" ht="31.5" customHeight="1" x14ac:dyDescent="0.25">
      <c r="A46" s="224"/>
      <c r="B46" s="216"/>
      <c r="C46" s="216"/>
      <c r="D46" s="216"/>
      <c r="E46" s="215"/>
      <c r="F46" s="94" t="s">
        <v>145</v>
      </c>
      <c r="G46" s="112"/>
      <c r="H46" s="111"/>
      <c r="I46" s="38"/>
    </row>
    <row r="47" spans="1:9" ht="17.25" customHeight="1" x14ac:dyDescent="0.25">
      <c r="A47" s="45">
        <v>1</v>
      </c>
      <c r="B47" s="239">
        <v>2</v>
      </c>
      <c r="C47" s="239"/>
      <c r="D47" s="239"/>
      <c r="E47" s="15">
        <v>3</v>
      </c>
      <c r="F47" s="15">
        <v>4</v>
      </c>
      <c r="G47" s="46"/>
      <c r="H47" s="46"/>
      <c r="I47" s="46"/>
    </row>
    <row r="48" spans="1:9" s="2" customFormat="1" ht="32.25" customHeight="1" x14ac:dyDescent="0.25">
      <c r="A48" s="47">
        <v>1</v>
      </c>
      <c r="B48" s="220" t="s">
        <v>88</v>
      </c>
      <c r="C48" s="221"/>
      <c r="D48" s="222"/>
      <c r="E48" s="42" t="s">
        <v>25</v>
      </c>
      <c r="F48" s="118">
        <f>F49</f>
        <v>200215.576</v>
      </c>
      <c r="G48" s="78"/>
      <c r="H48" s="78"/>
      <c r="I48" s="7"/>
    </row>
    <row r="49" spans="1:11" ht="34.5" customHeight="1" x14ac:dyDescent="0.25">
      <c r="A49" s="47" t="s">
        <v>40</v>
      </c>
      <c r="B49" s="220" t="s">
        <v>89</v>
      </c>
      <c r="C49" s="221"/>
      <c r="D49" s="222"/>
      <c r="E49" s="42">
        <v>910070.8</v>
      </c>
      <c r="F49" s="118">
        <f>E49*22%</f>
        <v>200215.576</v>
      </c>
      <c r="G49" s="7"/>
      <c r="H49" s="7"/>
      <c r="I49" s="7"/>
    </row>
    <row r="50" spans="1:11" ht="16.5" customHeight="1" x14ac:dyDescent="0.25">
      <c r="A50" s="47" t="s">
        <v>4</v>
      </c>
      <c r="B50" s="220" t="s">
        <v>90</v>
      </c>
      <c r="C50" s="221"/>
      <c r="D50" s="222"/>
      <c r="E50" s="21"/>
      <c r="F50" s="116"/>
      <c r="G50" s="7"/>
      <c r="H50" s="7"/>
      <c r="I50" s="7"/>
    </row>
    <row r="51" spans="1:11" ht="34.5" customHeight="1" x14ac:dyDescent="0.25">
      <c r="A51" s="47" t="s">
        <v>5</v>
      </c>
      <c r="B51" s="220" t="s">
        <v>91</v>
      </c>
      <c r="C51" s="221"/>
      <c r="D51" s="222"/>
      <c r="E51" s="21"/>
      <c r="F51" s="116"/>
      <c r="G51" s="7"/>
      <c r="H51" s="7"/>
      <c r="I51" s="7"/>
    </row>
    <row r="52" spans="1:11" ht="33" customHeight="1" x14ac:dyDescent="0.25">
      <c r="A52" s="47" t="s">
        <v>41</v>
      </c>
      <c r="B52" s="220" t="s">
        <v>92</v>
      </c>
      <c r="C52" s="221"/>
      <c r="D52" s="222"/>
      <c r="E52" s="42" t="s">
        <v>25</v>
      </c>
      <c r="F52" s="116">
        <f>F53+F55</f>
        <v>28212.193199999998</v>
      </c>
      <c r="G52" s="7"/>
      <c r="H52" s="7"/>
      <c r="I52" s="7"/>
    </row>
    <row r="53" spans="1:11" ht="41.25" customHeight="1" x14ac:dyDescent="0.25">
      <c r="A53" s="47" t="s">
        <v>6</v>
      </c>
      <c r="B53" s="226" t="s">
        <v>93</v>
      </c>
      <c r="C53" s="227"/>
      <c r="D53" s="228"/>
      <c r="E53" s="42">
        <v>910070.8</v>
      </c>
      <c r="F53" s="116">
        <f>E53*2.9%</f>
        <v>26392.053199999998</v>
      </c>
      <c r="G53" s="7"/>
      <c r="H53" s="7"/>
      <c r="I53" s="7"/>
    </row>
    <row r="54" spans="1:11" ht="34.5" customHeight="1" x14ac:dyDescent="0.25">
      <c r="A54" s="47" t="s">
        <v>7</v>
      </c>
      <c r="B54" s="220" t="s">
        <v>94</v>
      </c>
      <c r="C54" s="221"/>
      <c r="D54" s="222"/>
      <c r="E54" s="21"/>
      <c r="F54" s="116"/>
      <c r="G54" s="7"/>
      <c r="H54" s="7"/>
      <c r="I54" s="7"/>
    </row>
    <row r="55" spans="1:11" ht="33.75" customHeight="1" x14ac:dyDescent="0.25">
      <c r="A55" s="47" t="s">
        <v>8</v>
      </c>
      <c r="B55" s="220" t="s">
        <v>95</v>
      </c>
      <c r="C55" s="221"/>
      <c r="D55" s="222"/>
      <c r="E55" s="42">
        <v>910070.8</v>
      </c>
      <c r="F55" s="116">
        <v>1820.14</v>
      </c>
      <c r="G55" s="7"/>
      <c r="H55" s="7"/>
      <c r="I55" s="7"/>
    </row>
    <row r="56" spans="1:11" ht="33.75" customHeight="1" x14ac:dyDescent="0.25">
      <c r="A56" s="47" t="s">
        <v>42</v>
      </c>
      <c r="B56" s="220" t="s">
        <v>96</v>
      </c>
      <c r="C56" s="221"/>
      <c r="D56" s="222"/>
      <c r="E56" s="21"/>
      <c r="F56" s="116"/>
      <c r="G56" s="7"/>
      <c r="H56" s="7"/>
      <c r="I56" s="7"/>
    </row>
    <row r="57" spans="1:11" ht="39.75" customHeight="1" x14ac:dyDescent="0.25">
      <c r="A57" s="47" t="s">
        <v>43</v>
      </c>
      <c r="B57" s="220" t="s">
        <v>96</v>
      </c>
      <c r="C57" s="221"/>
      <c r="D57" s="222"/>
      <c r="E57" s="21"/>
      <c r="F57" s="116"/>
      <c r="G57" s="7"/>
      <c r="H57" s="7"/>
      <c r="I57" s="7"/>
    </row>
    <row r="58" spans="1:11" ht="30" customHeight="1" x14ac:dyDescent="0.25">
      <c r="A58" s="47" t="s">
        <v>44</v>
      </c>
      <c r="B58" s="220" t="s">
        <v>98</v>
      </c>
      <c r="C58" s="221"/>
      <c r="D58" s="222"/>
      <c r="E58" s="42">
        <v>910070.8</v>
      </c>
      <c r="F58" s="116">
        <v>46413.63</v>
      </c>
      <c r="G58" s="7"/>
      <c r="H58" s="7"/>
      <c r="I58" s="7"/>
    </row>
    <row r="59" spans="1:11" ht="30.75" customHeight="1" x14ac:dyDescent="0.25">
      <c r="A59" s="219" t="s">
        <v>32</v>
      </c>
      <c r="B59" s="219"/>
      <c r="C59" s="219"/>
      <c r="D59" s="219"/>
      <c r="E59" s="15" t="s">
        <v>25</v>
      </c>
      <c r="F59" s="117">
        <f>F48+F52+F58</f>
        <v>274841.39919999999</v>
      </c>
      <c r="G59" s="113"/>
      <c r="H59" s="113"/>
      <c r="I59" s="7"/>
    </row>
    <row r="60" spans="1:11" ht="16.5" customHeight="1" x14ac:dyDescent="0.25">
      <c r="B60" s="49"/>
      <c r="C60" s="49"/>
      <c r="D60" s="49"/>
      <c r="E60" s="46"/>
      <c r="F60" s="7"/>
    </row>
    <row r="61" spans="1:11" ht="99" customHeight="1" x14ac:dyDescent="0.25">
      <c r="A61" s="251" t="s">
        <v>99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</row>
    <row r="62" spans="1:11" ht="21" customHeight="1" x14ac:dyDescent="0.25">
      <c r="B62" s="218"/>
      <c r="C62" s="218"/>
      <c r="D62" s="218"/>
      <c r="E62" s="218"/>
      <c r="F62" s="218"/>
    </row>
    <row r="63" spans="1:11" s="50" customFormat="1" ht="27" customHeight="1" x14ac:dyDescent="0.25">
      <c r="A63" s="252" t="s">
        <v>102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</row>
    <row r="64" spans="1:11" s="50" customFormat="1" ht="16.5" customHeight="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49" ht="15.75" customHeight="1" x14ac:dyDescent="0.25">
      <c r="B65" s="1" t="s">
        <v>138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49" ht="15.75" customHeight="1" x14ac:dyDescent="0.25">
      <c r="B66" s="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49" ht="15.75" customHeight="1" x14ac:dyDescent="0.25">
      <c r="B67" s="1" t="s">
        <v>81</v>
      </c>
      <c r="D67" s="8" t="s">
        <v>135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49" ht="15.75" customHeight="1" x14ac:dyDescent="0.25">
      <c r="B68" s="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49" s="50" customFormat="1" ht="33.75" customHeight="1" x14ac:dyDescent="0.25">
      <c r="A69" s="223" t="s">
        <v>82</v>
      </c>
      <c r="B69" s="217" t="s">
        <v>0</v>
      </c>
      <c r="C69" s="217"/>
      <c r="D69" s="217"/>
      <c r="E69" s="217" t="s">
        <v>45</v>
      </c>
      <c r="F69" s="217" t="s">
        <v>46</v>
      </c>
      <c r="G69" s="93" t="s">
        <v>31</v>
      </c>
      <c r="H69" s="111"/>
      <c r="I69" s="111"/>
    </row>
    <row r="70" spans="1:49" s="50" customFormat="1" ht="51" customHeight="1" x14ac:dyDescent="0.25">
      <c r="A70" s="224"/>
      <c r="B70" s="217"/>
      <c r="C70" s="217"/>
      <c r="D70" s="217"/>
      <c r="E70" s="217"/>
      <c r="F70" s="217"/>
      <c r="G70" s="119" t="s">
        <v>148</v>
      </c>
      <c r="H70" s="111"/>
      <c r="I70" s="111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</row>
    <row r="71" spans="1:49" s="50" customFormat="1" x14ac:dyDescent="0.25">
      <c r="A71" s="53">
        <v>1</v>
      </c>
      <c r="B71" s="250">
        <v>2</v>
      </c>
      <c r="C71" s="250"/>
      <c r="D71" s="250"/>
      <c r="E71" s="53">
        <v>3</v>
      </c>
      <c r="F71" s="54">
        <v>4</v>
      </c>
      <c r="G71" s="55">
        <v>4</v>
      </c>
      <c r="H71" s="114"/>
      <c r="I71" s="114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s="50" customFormat="1" ht="32.25" customHeight="1" x14ac:dyDescent="0.25">
      <c r="A72" s="57" t="s">
        <v>48</v>
      </c>
      <c r="B72" s="225"/>
      <c r="C72" s="225"/>
      <c r="D72" s="225"/>
      <c r="E72" s="58"/>
      <c r="F72" s="59"/>
      <c r="G72" s="118"/>
      <c r="H72" s="78"/>
      <c r="I72" s="78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</row>
    <row r="73" spans="1:49" s="50" customFormat="1" ht="30.75" customHeight="1" x14ac:dyDescent="0.25">
      <c r="A73" s="57" t="s">
        <v>41</v>
      </c>
      <c r="B73" s="225"/>
      <c r="C73" s="225"/>
      <c r="D73" s="225"/>
      <c r="E73" s="58"/>
      <c r="F73" s="59"/>
      <c r="G73" s="118"/>
      <c r="H73" s="78"/>
      <c r="I73" s="78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</row>
    <row r="74" spans="1:49" s="50" customFormat="1" x14ac:dyDescent="0.25">
      <c r="A74" s="256" t="s">
        <v>24</v>
      </c>
      <c r="B74" s="257"/>
      <c r="C74" s="257"/>
      <c r="D74" s="258"/>
      <c r="E74" s="58" t="s">
        <v>25</v>
      </c>
      <c r="F74" s="60" t="s">
        <v>25</v>
      </c>
      <c r="G74" s="116">
        <f>SUM(G72:G73)</f>
        <v>0</v>
      </c>
      <c r="H74" s="78"/>
      <c r="I74" s="78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</row>
    <row r="75" spans="1:49" s="50" customFormat="1" x14ac:dyDescent="0.25"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</row>
    <row r="76" spans="1:49" s="50" customFormat="1" ht="69" customHeight="1" x14ac:dyDescent="0.25">
      <c r="A76" s="243" t="s">
        <v>103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</row>
    <row r="77" spans="1:49" s="50" customFormat="1" x14ac:dyDescent="0.25"/>
    <row r="78" spans="1:49" ht="15.75" customHeight="1" x14ac:dyDescent="0.25">
      <c r="A78" s="252" t="s">
        <v>105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</row>
    <row r="79" spans="1:49" ht="15.75" customHeight="1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1:49" ht="15.75" customHeight="1" x14ac:dyDescent="0.25">
      <c r="B80" s="1" t="s">
        <v>139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customHeight="1" x14ac:dyDescent="0.25">
      <c r="B81" s="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customHeight="1" x14ac:dyDescent="0.25">
      <c r="B82" s="1" t="s">
        <v>81</v>
      </c>
      <c r="D82" s="8" t="s">
        <v>135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customHeight="1" x14ac:dyDescent="0.25">
      <c r="A83" s="9"/>
      <c r="B83" s="9"/>
      <c r="C83" s="9"/>
      <c r="D83" s="9"/>
    </row>
    <row r="84" spans="1:31" ht="33.75" customHeight="1" x14ac:dyDescent="0.25">
      <c r="A84" s="223" t="s">
        <v>82</v>
      </c>
      <c r="B84" s="216" t="s">
        <v>56</v>
      </c>
      <c r="C84" s="216"/>
      <c r="D84" s="214" t="s">
        <v>57</v>
      </c>
      <c r="E84" s="214" t="s">
        <v>58</v>
      </c>
      <c r="F84" s="274" t="s">
        <v>31</v>
      </c>
      <c r="G84" s="275"/>
      <c r="H84" s="144"/>
    </row>
    <row r="85" spans="1:31" ht="69" customHeight="1" x14ac:dyDescent="0.25">
      <c r="A85" s="224"/>
      <c r="B85" s="216"/>
      <c r="C85" s="216"/>
      <c r="D85" s="215"/>
      <c r="E85" s="215"/>
      <c r="F85" s="141" t="s">
        <v>172</v>
      </c>
      <c r="G85" s="141" t="s">
        <v>160</v>
      </c>
      <c r="H85" s="111"/>
    </row>
    <row r="86" spans="1:31" x14ac:dyDescent="0.25">
      <c r="A86" s="64">
        <v>1</v>
      </c>
      <c r="B86" s="259">
        <v>2</v>
      </c>
      <c r="C86" s="259"/>
      <c r="D86" s="64">
        <v>3</v>
      </c>
      <c r="E86" s="64">
        <v>4</v>
      </c>
      <c r="F86" s="140">
        <v>5</v>
      </c>
      <c r="G86" s="140">
        <v>6</v>
      </c>
      <c r="H86" s="145"/>
    </row>
    <row r="87" spans="1:31" x14ac:dyDescent="0.25">
      <c r="A87" s="15">
        <v>1</v>
      </c>
      <c r="B87" s="260" t="s">
        <v>60</v>
      </c>
      <c r="C87" s="260"/>
      <c r="D87" s="66">
        <v>166346267</v>
      </c>
      <c r="E87" s="66">
        <v>1.5</v>
      </c>
      <c r="F87" s="42">
        <v>2495194</v>
      </c>
      <c r="G87" s="118">
        <v>174087</v>
      </c>
      <c r="H87" s="78"/>
    </row>
    <row r="88" spans="1:31" x14ac:dyDescent="0.25">
      <c r="A88" s="15">
        <v>2</v>
      </c>
      <c r="B88" s="260" t="s">
        <v>253</v>
      </c>
      <c r="C88" s="260"/>
      <c r="D88" s="66"/>
      <c r="E88" s="178"/>
      <c r="F88" s="42"/>
      <c r="G88" s="118">
        <v>30000</v>
      </c>
      <c r="H88" s="78"/>
    </row>
    <row r="89" spans="1:31" x14ac:dyDescent="0.25">
      <c r="A89" s="247" t="s">
        <v>24</v>
      </c>
      <c r="B89" s="261"/>
      <c r="C89" s="248"/>
      <c r="D89" s="67"/>
      <c r="E89" s="68" t="s">
        <v>25</v>
      </c>
      <c r="F89" s="115"/>
      <c r="G89" s="118">
        <f>SUM(G87:G88)</f>
        <v>204087</v>
      </c>
      <c r="H89" s="78"/>
    </row>
    <row r="90" spans="1:31" x14ac:dyDescent="0.25">
      <c r="A90" s="7"/>
      <c r="B90" s="7"/>
      <c r="C90" s="7"/>
      <c r="D90" s="7"/>
      <c r="E90" s="7"/>
      <c r="F90" s="7"/>
      <c r="G90" s="7"/>
    </row>
    <row r="91" spans="1:31" ht="49.5" customHeight="1" x14ac:dyDescent="0.25">
      <c r="A91" s="254" t="s">
        <v>109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</row>
    <row r="92" spans="1:31" x14ac:dyDescent="0.25">
      <c r="A92" s="7"/>
      <c r="B92" s="7"/>
      <c r="C92" s="7"/>
      <c r="D92" s="7"/>
      <c r="E92" s="7"/>
      <c r="F92" s="7"/>
      <c r="G92" s="7"/>
    </row>
    <row r="93" spans="1:31" x14ac:dyDescent="0.25">
      <c r="A93" s="255" t="s">
        <v>110</v>
      </c>
      <c r="B93" s="255"/>
      <c r="C93" s="255"/>
      <c r="D93" s="255"/>
      <c r="E93" s="255"/>
      <c r="F93" s="255"/>
      <c r="G93" s="255"/>
      <c r="H93" s="255"/>
      <c r="I93" s="255"/>
      <c r="J93" s="255"/>
      <c r="K93" s="255"/>
    </row>
    <row r="94" spans="1:31" ht="17.25" customHeight="1" x14ac:dyDescent="0.25">
      <c r="A94" s="253" t="s">
        <v>104</v>
      </c>
      <c r="B94" s="253"/>
      <c r="C94" s="253"/>
      <c r="D94" s="253"/>
      <c r="E94" s="253"/>
      <c r="F94" s="7"/>
      <c r="G94" s="7"/>
    </row>
    <row r="95" spans="1:31" ht="15.75" customHeight="1" x14ac:dyDescent="0.25">
      <c r="B95" s="1" t="s">
        <v>80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customHeight="1" x14ac:dyDescent="0.25">
      <c r="B96" s="1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50" ht="15.75" customHeight="1" x14ac:dyDescent="0.25">
      <c r="B97" s="1" t="s">
        <v>81</v>
      </c>
      <c r="D97" s="1" t="s">
        <v>135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50" ht="17.25" customHeight="1" x14ac:dyDescent="0.25">
      <c r="A98" s="69"/>
      <c r="B98" s="69"/>
      <c r="C98" s="69"/>
      <c r="D98" s="69"/>
      <c r="E98" s="69"/>
      <c r="F98" s="7"/>
      <c r="G98" s="7"/>
    </row>
    <row r="99" spans="1:50" ht="60.75" customHeight="1" x14ac:dyDescent="0.25">
      <c r="A99" s="223" t="s">
        <v>82</v>
      </c>
      <c r="B99" s="246" t="s">
        <v>0</v>
      </c>
      <c r="C99" s="246" t="s">
        <v>45</v>
      </c>
      <c r="D99" s="246" t="s">
        <v>46</v>
      </c>
      <c r="E99" s="143" t="s">
        <v>161</v>
      </c>
      <c r="F99" s="136"/>
      <c r="G99" s="136"/>
      <c r="H99" s="62"/>
    </row>
    <row r="100" spans="1:50" ht="46.5" customHeight="1" x14ac:dyDescent="0.25">
      <c r="A100" s="224"/>
      <c r="B100" s="246"/>
      <c r="C100" s="246"/>
      <c r="D100" s="246"/>
      <c r="E100" s="70" t="s">
        <v>162</v>
      </c>
      <c r="F100" s="146"/>
      <c r="G100" s="146"/>
      <c r="H100" s="73"/>
      <c r="I100" s="74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7"/>
    </row>
    <row r="101" spans="1:50" ht="14.25" customHeight="1" x14ac:dyDescent="0.25">
      <c r="A101" s="39">
        <v>1</v>
      </c>
      <c r="B101" s="75">
        <v>2</v>
      </c>
      <c r="C101" s="75">
        <v>3</v>
      </c>
      <c r="D101" s="75">
        <v>4</v>
      </c>
      <c r="E101" s="75">
        <v>5</v>
      </c>
      <c r="F101" s="41"/>
      <c r="G101" s="41"/>
      <c r="H101" s="41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7"/>
    </row>
    <row r="102" spans="1:50" x14ac:dyDescent="0.25">
      <c r="A102" s="15"/>
      <c r="B102" s="70"/>
      <c r="C102" s="67"/>
      <c r="D102" s="67"/>
      <c r="E102" s="116"/>
      <c r="F102" s="76"/>
      <c r="G102" s="76"/>
      <c r="H102" s="7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7"/>
    </row>
    <row r="103" spans="1:50" x14ac:dyDescent="0.25">
      <c r="A103" s="15"/>
      <c r="B103" s="70"/>
      <c r="C103" s="67"/>
      <c r="D103" s="67"/>
      <c r="E103" s="116"/>
      <c r="F103" s="76"/>
      <c r="G103" s="76"/>
      <c r="H103" s="7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7"/>
    </row>
    <row r="104" spans="1:50" x14ac:dyDescent="0.25">
      <c r="A104" s="247" t="s">
        <v>24</v>
      </c>
      <c r="B104" s="248"/>
      <c r="C104" s="67" t="s">
        <v>25</v>
      </c>
      <c r="D104" s="67" t="s">
        <v>25</v>
      </c>
      <c r="E104" s="116">
        <f>SUM(E102:E103)</f>
        <v>0</v>
      </c>
      <c r="F104" s="76"/>
      <c r="G104" s="76"/>
      <c r="H104" s="7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7"/>
    </row>
    <row r="105" spans="1:50" x14ac:dyDescent="0.25">
      <c r="A105" s="77"/>
      <c r="B105" s="77"/>
      <c r="C105" s="76"/>
      <c r="D105" s="76"/>
      <c r="E105" s="76"/>
      <c r="F105" s="76"/>
      <c r="G105" s="76"/>
      <c r="H105" s="7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7"/>
    </row>
    <row r="106" spans="1:50" ht="36" customHeight="1" x14ac:dyDescent="0.25">
      <c r="A106" s="266" t="s">
        <v>111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7"/>
    </row>
    <row r="107" spans="1:50" x14ac:dyDescent="0.25">
      <c r="B107" s="1"/>
      <c r="I107" s="7"/>
      <c r="J107" s="78"/>
      <c r="K107" s="78"/>
    </row>
    <row r="108" spans="1:50" ht="15.75" customHeight="1" x14ac:dyDescent="0.25">
      <c r="A108" s="267" t="s">
        <v>112</v>
      </c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79"/>
    </row>
    <row r="109" spans="1:50" ht="15.75" customHeight="1" x14ac:dyDescent="0.2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79"/>
    </row>
    <row r="110" spans="1:50" ht="15.75" customHeight="1" x14ac:dyDescent="0.25">
      <c r="B110" s="1" t="s">
        <v>80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50" ht="15.75" customHeight="1" x14ac:dyDescent="0.25">
      <c r="B111" s="1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50" ht="15.75" customHeight="1" x14ac:dyDescent="0.25">
      <c r="B112" s="1" t="s">
        <v>81</v>
      </c>
      <c r="D112" s="1" t="s">
        <v>135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50" ht="15.75" customHeight="1" x14ac:dyDescent="0.25">
      <c r="A113" s="81"/>
      <c r="B113" s="81"/>
      <c r="C113" s="81"/>
      <c r="D113" s="81"/>
      <c r="E113" s="81"/>
      <c r="F113" s="81"/>
      <c r="G113" s="79"/>
      <c r="H113" s="79"/>
      <c r="I113" s="79"/>
      <c r="J113" s="79"/>
      <c r="K113" s="79"/>
      <c r="L113" s="79"/>
    </row>
    <row r="114" spans="1:50" ht="57.75" customHeight="1" x14ac:dyDescent="0.25">
      <c r="A114" s="223" t="s">
        <v>82</v>
      </c>
      <c r="B114" s="246" t="s">
        <v>0</v>
      </c>
      <c r="C114" s="246" t="s">
        <v>45</v>
      </c>
      <c r="D114" s="246" t="s">
        <v>46</v>
      </c>
      <c r="E114" s="143" t="s">
        <v>163</v>
      </c>
      <c r="F114" s="136"/>
      <c r="G114" s="136"/>
      <c r="H114" s="62"/>
    </row>
    <row r="115" spans="1:50" ht="44.25" customHeight="1" x14ac:dyDescent="0.25">
      <c r="A115" s="224"/>
      <c r="B115" s="246"/>
      <c r="C115" s="246"/>
      <c r="D115" s="246"/>
      <c r="E115" s="70" t="s">
        <v>164</v>
      </c>
      <c r="F115" s="146"/>
      <c r="G115" s="146"/>
      <c r="H115" s="73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7"/>
    </row>
    <row r="116" spans="1:50" ht="12" customHeight="1" x14ac:dyDescent="0.25">
      <c r="A116" s="82">
        <v>1</v>
      </c>
      <c r="B116" s="83">
        <v>2</v>
      </c>
      <c r="C116" s="83">
        <v>3</v>
      </c>
      <c r="D116" s="83">
        <v>4</v>
      </c>
      <c r="E116" s="75">
        <v>5</v>
      </c>
      <c r="F116" s="41"/>
      <c r="G116" s="41"/>
      <c r="H116" s="41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7"/>
    </row>
    <row r="117" spans="1:50" x14ac:dyDescent="0.25">
      <c r="A117" s="15"/>
      <c r="B117" s="11"/>
      <c r="C117" s="17"/>
      <c r="D117" s="17"/>
      <c r="E117" s="116"/>
      <c r="F117" s="76"/>
      <c r="G117" s="147"/>
      <c r="H117" s="7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7"/>
    </row>
    <row r="118" spans="1:50" x14ac:dyDescent="0.25">
      <c r="A118" s="15"/>
      <c r="B118" s="11"/>
      <c r="C118" s="17"/>
      <c r="D118" s="17"/>
      <c r="E118" s="116"/>
      <c r="F118" s="76"/>
      <c r="G118" s="147"/>
      <c r="H118" s="7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7"/>
    </row>
    <row r="119" spans="1:50" x14ac:dyDescent="0.25">
      <c r="A119" s="247" t="s">
        <v>24</v>
      </c>
      <c r="B119" s="248"/>
      <c r="C119" s="17" t="s">
        <v>25</v>
      </c>
      <c r="D119" s="17" t="s">
        <v>25</v>
      </c>
      <c r="E119" s="116">
        <f>SUM(E117:E118)</f>
        <v>0</v>
      </c>
      <c r="F119" s="76"/>
      <c r="G119" s="147"/>
      <c r="H119" s="7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7"/>
    </row>
    <row r="120" spans="1:50" x14ac:dyDescent="0.25">
      <c r="A120" s="46"/>
      <c r="B120" s="7"/>
      <c r="C120" s="46"/>
      <c r="D120" s="46"/>
      <c r="E120" s="46"/>
      <c r="F120" s="46"/>
      <c r="G120" s="7"/>
      <c r="H120" s="78"/>
      <c r="I120" s="78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39" customHeight="1" x14ac:dyDescent="0.25">
      <c r="A121" s="254" t="s">
        <v>113</v>
      </c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x14ac:dyDescent="0.25">
      <c r="A122" s="46"/>
      <c r="B122" s="7"/>
      <c r="C122" s="46"/>
      <c r="D122" s="46"/>
      <c r="E122" s="46"/>
      <c r="F122" s="46"/>
      <c r="G122" s="7"/>
      <c r="H122" s="78"/>
      <c r="I122" s="78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x14ac:dyDescent="0.25">
      <c r="A123" s="255" t="s">
        <v>114</v>
      </c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</row>
    <row r="124" spans="1:50" x14ac:dyDescent="0.25">
      <c r="A124" s="46"/>
      <c r="B124" s="7"/>
      <c r="C124" s="46"/>
      <c r="D124" s="46"/>
      <c r="E124" s="46"/>
      <c r="F124" s="46"/>
      <c r="G124" s="7"/>
      <c r="H124" s="78"/>
      <c r="I124" s="78"/>
      <c r="J124" s="7"/>
    </row>
    <row r="125" spans="1:50" ht="15.75" customHeight="1" x14ac:dyDescent="0.25">
      <c r="B125" s="1" t="s">
        <v>140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50" ht="15.75" customHeight="1" x14ac:dyDescent="0.25">
      <c r="B126" s="1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50" ht="15.75" customHeight="1" x14ac:dyDescent="0.25">
      <c r="B127" s="1" t="s">
        <v>81</v>
      </c>
      <c r="D127" s="8" t="s">
        <v>135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50" x14ac:dyDescent="0.25">
      <c r="A128" s="46"/>
      <c r="B128" s="7"/>
      <c r="C128" s="46"/>
      <c r="D128" s="46"/>
      <c r="E128" s="46"/>
      <c r="F128" s="46"/>
      <c r="G128" s="7"/>
      <c r="H128" s="78"/>
      <c r="I128" s="78"/>
      <c r="J128" s="7"/>
    </row>
    <row r="129" spans="1:36" x14ac:dyDescent="0.25">
      <c r="A129" s="46"/>
      <c r="B129" s="34" t="s">
        <v>115</v>
      </c>
      <c r="C129" s="46"/>
      <c r="D129" s="46"/>
      <c r="E129" s="46"/>
      <c r="F129" s="46"/>
      <c r="G129" s="7"/>
      <c r="H129" s="78"/>
      <c r="I129" s="78"/>
      <c r="J129" s="7"/>
    </row>
    <row r="130" spans="1:36" x14ac:dyDescent="0.25">
      <c r="A130" s="84"/>
      <c r="B130" s="84"/>
      <c r="C130" s="84"/>
      <c r="D130" s="84"/>
      <c r="E130" s="46"/>
      <c r="F130" s="46"/>
      <c r="G130" s="7"/>
      <c r="H130" s="78"/>
      <c r="I130" s="78"/>
      <c r="J130" s="7"/>
    </row>
    <row r="131" spans="1:36" ht="41.25" customHeight="1" x14ac:dyDescent="0.25">
      <c r="A131" s="223" t="s">
        <v>82</v>
      </c>
      <c r="B131" s="246" t="s">
        <v>33</v>
      </c>
      <c r="C131" s="246" t="s">
        <v>61</v>
      </c>
      <c r="D131" s="246" t="s">
        <v>62</v>
      </c>
      <c r="E131" s="246" t="s">
        <v>63</v>
      </c>
      <c r="F131" s="143" t="s">
        <v>174</v>
      </c>
      <c r="G131" s="136"/>
      <c r="H131" s="136"/>
      <c r="I131" s="62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49.5" customHeight="1" x14ac:dyDescent="0.25">
      <c r="A132" s="224"/>
      <c r="B132" s="246"/>
      <c r="C132" s="246"/>
      <c r="D132" s="246"/>
      <c r="E132" s="246"/>
      <c r="F132" s="142" t="s">
        <v>173</v>
      </c>
      <c r="G132" s="111"/>
      <c r="H132" s="111"/>
      <c r="I132" s="73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7"/>
    </row>
    <row r="133" spans="1:36" x14ac:dyDescent="0.25">
      <c r="A133" s="16">
        <v>1</v>
      </c>
      <c r="B133" s="16">
        <v>2</v>
      </c>
      <c r="C133" s="16">
        <v>3</v>
      </c>
      <c r="D133" s="16">
        <v>4</v>
      </c>
      <c r="E133" s="16">
        <v>5</v>
      </c>
      <c r="F133" s="19">
        <v>6</v>
      </c>
      <c r="G133" s="41"/>
      <c r="H133" s="41"/>
      <c r="I133" s="41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7"/>
    </row>
    <row r="134" spans="1:36" x14ac:dyDescent="0.25">
      <c r="A134" s="47"/>
      <c r="B134" s="14"/>
      <c r="C134" s="24"/>
      <c r="D134" s="24"/>
      <c r="E134" s="24"/>
      <c r="F134" s="110"/>
      <c r="G134" s="76"/>
      <c r="H134" s="76"/>
      <c r="I134" s="7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7"/>
    </row>
    <row r="135" spans="1:36" x14ac:dyDescent="0.25">
      <c r="A135" s="47"/>
      <c r="B135" s="14"/>
      <c r="C135" s="24"/>
      <c r="D135" s="24"/>
      <c r="E135" s="24"/>
      <c r="F135" s="110"/>
      <c r="G135" s="76"/>
      <c r="H135" s="76"/>
      <c r="I135" s="7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7"/>
    </row>
    <row r="136" spans="1:36" x14ac:dyDescent="0.25">
      <c r="A136" s="256" t="s">
        <v>65</v>
      </c>
      <c r="B136" s="258"/>
      <c r="C136" s="24" t="s">
        <v>25</v>
      </c>
      <c r="D136" s="24" t="s">
        <v>25</v>
      </c>
      <c r="E136" s="24" t="s">
        <v>25</v>
      </c>
      <c r="F136" s="110">
        <f>SUM(F134:F135)</f>
        <v>0</v>
      </c>
      <c r="G136" s="76"/>
      <c r="H136" s="76"/>
      <c r="I136" s="7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7"/>
    </row>
    <row r="137" spans="1:36" x14ac:dyDescent="0.25">
      <c r="A137" s="46"/>
      <c r="B137" s="7"/>
      <c r="C137" s="46"/>
      <c r="D137" s="46"/>
      <c r="E137" s="46"/>
      <c r="F137" s="46"/>
      <c r="G137" s="7"/>
      <c r="H137" s="78"/>
      <c r="I137" s="78"/>
      <c r="J137" s="7"/>
    </row>
    <row r="138" spans="1:36" ht="151.5" customHeight="1" x14ac:dyDescent="0.25">
      <c r="A138" s="254" t="s">
        <v>116</v>
      </c>
      <c r="B138" s="254"/>
      <c r="C138" s="254"/>
      <c r="D138" s="254"/>
      <c r="E138" s="254"/>
      <c r="F138" s="254"/>
      <c r="G138" s="254"/>
      <c r="H138" s="254"/>
      <c r="I138" s="254"/>
      <c r="J138" s="254"/>
      <c r="K138" s="254"/>
    </row>
    <row r="139" spans="1:36" x14ac:dyDescent="0.25">
      <c r="A139" s="46"/>
      <c r="B139" s="7"/>
      <c r="C139" s="46"/>
      <c r="D139" s="46"/>
      <c r="E139" s="46"/>
      <c r="F139" s="46"/>
      <c r="G139" s="7"/>
      <c r="H139" s="78"/>
      <c r="I139" s="78"/>
      <c r="J139" s="7"/>
    </row>
    <row r="140" spans="1:36" x14ac:dyDescent="0.25">
      <c r="A140" s="84"/>
      <c r="B140" s="84" t="s">
        <v>117</v>
      </c>
      <c r="C140" s="84"/>
      <c r="D140" s="84"/>
      <c r="E140" s="84"/>
      <c r="F140" s="46"/>
      <c r="G140" s="7"/>
      <c r="H140" s="78"/>
      <c r="I140" s="78"/>
      <c r="J140" s="7"/>
    </row>
    <row r="141" spans="1:36" x14ac:dyDescent="0.25">
      <c r="A141" s="46"/>
      <c r="B141" s="7"/>
      <c r="C141" s="46"/>
      <c r="D141" s="46"/>
      <c r="E141" s="46"/>
      <c r="F141" s="136"/>
      <c r="G141" s="7"/>
      <c r="H141" s="78"/>
      <c r="I141" s="78"/>
      <c r="J141" s="7"/>
    </row>
    <row r="142" spans="1:36" ht="41.25" customHeight="1" x14ac:dyDescent="0.25">
      <c r="A142" s="223" t="s">
        <v>82</v>
      </c>
      <c r="B142" s="246" t="s">
        <v>33</v>
      </c>
      <c r="C142" s="246" t="s">
        <v>66</v>
      </c>
      <c r="D142" s="246" t="s">
        <v>67</v>
      </c>
      <c r="E142" s="143" t="s">
        <v>175</v>
      </c>
      <c r="F142" s="136"/>
      <c r="G142" s="136"/>
      <c r="H142" s="62"/>
      <c r="I142" s="78"/>
      <c r="J142" s="7"/>
    </row>
    <row r="143" spans="1:36" ht="31.5" x14ac:dyDescent="0.25">
      <c r="A143" s="224"/>
      <c r="B143" s="246"/>
      <c r="C143" s="246"/>
      <c r="D143" s="246"/>
      <c r="E143" s="70" t="s">
        <v>176</v>
      </c>
      <c r="F143" s="146"/>
      <c r="G143" s="146"/>
      <c r="H143" s="73"/>
      <c r="I143" s="78"/>
      <c r="J143" s="7"/>
    </row>
    <row r="144" spans="1:36" x14ac:dyDescent="0.25">
      <c r="A144" s="82">
        <v>1</v>
      </c>
      <c r="B144" s="83">
        <v>2</v>
      </c>
      <c r="C144" s="83">
        <v>3</v>
      </c>
      <c r="D144" s="83">
        <v>4</v>
      </c>
      <c r="E144" s="75">
        <v>5</v>
      </c>
      <c r="F144" s="41"/>
      <c r="G144" s="41"/>
      <c r="H144" s="41"/>
      <c r="I144" s="78"/>
      <c r="J144" s="7"/>
    </row>
    <row r="145" spans="1:11" x14ac:dyDescent="0.25">
      <c r="A145" s="15"/>
      <c r="B145" s="11"/>
      <c r="C145" s="17"/>
      <c r="D145" s="17"/>
      <c r="E145" s="116"/>
      <c r="F145" s="76"/>
      <c r="G145" s="76"/>
      <c r="H145" s="76"/>
      <c r="I145" s="78"/>
      <c r="J145" s="7"/>
    </row>
    <row r="146" spans="1:11" x14ac:dyDescent="0.25">
      <c r="A146" s="15"/>
      <c r="B146" s="11"/>
      <c r="C146" s="17"/>
      <c r="D146" s="17"/>
      <c r="E146" s="116"/>
      <c r="F146" s="76"/>
      <c r="G146" s="76"/>
      <c r="H146" s="76"/>
      <c r="I146" s="78"/>
      <c r="J146" s="7"/>
    </row>
    <row r="147" spans="1:11" x14ac:dyDescent="0.25">
      <c r="A147" s="247" t="s">
        <v>24</v>
      </c>
      <c r="B147" s="248"/>
      <c r="C147" s="17" t="s">
        <v>25</v>
      </c>
      <c r="D147" s="17" t="s">
        <v>25</v>
      </c>
      <c r="E147" s="116">
        <f>SUM(E145:E146)</f>
        <v>0</v>
      </c>
      <c r="F147" s="76"/>
      <c r="G147" s="76"/>
      <c r="H147" s="76"/>
      <c r="I147" s="78"/>
      <c r="J147" s="7"/>
    </row>
    <row r="148" spans="1:11" x14ac:dyDescent="0.25">
      <c r="A148" s="46"/>
      <c r="B148" s="7"/>
      <c r="C148" s="46"/>
      <c r="D148" s="46"/>
      <c r="E148" s="46"/>
      <c r="F148" s="46"/>
      <c r="G148" s="7"/>
      <c r="H148" s="78"/>
      <c r="I148" s="78"/>
      <c r="J148" s="7"/>
    </row>
    <row r="149" spans="1:11" ht="36" customHeight="1" x14ac:dyDescent="0.25">
      <c r="A149" s="270" t="s">
        <v>119</v>
      </c>
      <c r="B149" s="270"/>
      <c r="C149" s="270"/>
      <c r="D149" s="270"/>
      <c r="E149" s="270"/>
      <c r="F149" s="270"/>
      <c r="G149" s="270"/>
      <c r="H149" s="270"/>
      <c r="I149" s="270"/>
      <c r="J149" s="270"/>
      <c r="K149" s="270"/>
    </row>
    <row r="150" spans="1:11" x14ac:dyDescent="0.25">
      <c r="A150" s="46"/>
      <c r="B150" s="7"/>
      <c r="C150" s="46"/>
      <c r="D150" s="46"/>
      <c r="E150" s="46"/>
      <c r="F150" s="46"/>
      <c r="G150" s="7"/>
      <c r="H150" s="78"/>
      <c r="I150" s="78"/>
      <c r="J150" s="7"/>
    </row>
    <row r="151" spans="1:11" x14ac:dyDescent="0.25">
      <c r="A151" s="84"/>
      <c r="B151" s="84" t="s">
        <v>120</v>
      </c>
      <c r="C151" s="84"/>
      <c r="D151" s="84"/>
      <c r="E151" s="84"/>
      <c r="F151" s="84"/>
      <c r="G151" s="7"/>
      <c r="H151" s="78"/>
      <c r="I151" s="78"/>
      <c r="J151" s="7"/>
    </row>
    <row r="152" spans="1:11" x14ac:dyDescent="0.25">
      <c r="A152" s="46"/>
      <c r="B152" s="7"/>
      <c r="C152" s="46"/>
      <c r="D152" s="46"/>
      <c r="E152" s="46"/>
      <c r="F152" s="46"/>
      <c r="G152" s="7"/>
      <c r="H152" s="78"/>
      <c r="I152" s="78"/>
      <c r="J152" s="7"/>
    </row>
    <row r="153" spans="1:11" ht="45" customHeight="1" x14ac:dyDescent="0.25">
      <c r="A153" s="223" t="s">
        <v>82</v>
      </c>
      <c r="B153" s="246" t="s">
        <v>0</v>
      </c>
      <c r="C153" s="246" t="s">
        <v>68</v>
      </c>
      <c r="D153" s="246" t="s">
        <v>69</v>
      </c>
      <c r="E153" s="246" t="s">
        <v>70</v>
      </c>
      <c r="F153" s="143" t="s">
        <v>174</v>
      </c>
      <c r="G153" s="136"/>
      <c r="H153" s="136"/>
      <c r="I153" s="62"/>
      <c r="J153" s="7"/>
    </row>
    <row r="154" spans="1:11" ht="31.5" x14ac:dyDescent="0.25">
      <c r="A154" s="224"/>
      <c r="B154" s="246"/>
      <c r="C154" s="246"/>
      <c r="D154" s="246"/>
      <c r="E154" s="246"/>
      <c r="F154" s="139" t="s">
        <v>176</v>
      </c>
      <c r="G154" s="146"/>
      <c r="H154" s="146"/>
      <c r="I154" s="73"/>
      <c r="J154" s="7"/>
    </row>
    <row r="155" spans="1:11" x14ac:dyDescent="0.25">
      <c r="A155" s="16">
        <v>1</v>
      </c>
      <c r="B155" s="16">
        <v>2</v>
      </c>
      <c r="C155" s="16">
        <v>3</v>
      </c>
      <c r="D155" s="16">
        <v>4</v>
      </c>
      <c r="E155" s="16">
        <v>5</v>
      </c>
      <c r="F155" s="19">
        <v>6</v>
      </c>
      <c r="G155" s="41"/>
      <c r="H155" s="41"/>
      <c r="I155" s="41"/>
      <c r="J155" s="7"/>
    </row>
    <row r="156" spans="1:11" x14ac:dyDescent="0.25">
      <c r="A156" s="47" t="s">
        <v>48</v>
      </c>
      <c r="B156" s="152" t="s">
        <v>183</v>
      </c>
      <c r="C156" s="24">
        <v>159365</v>
      </c>
      <c r="D156" s="24">
        <v>5.76</v>
      </c>
      <c r="E156" s="24">
        <v>1</v>
      </c>
      <c r="F156" s="110">
        <f>50232.6-8000</f>
        <v>42232.6</v>
      </c>
      <c r="G156" s="76"/>
      <c r="H156" s="76"/>
      <c r="I156" s="76"/>
      <c r="J156" s="7"/>
    </row>
    <row r="157" spans="1:11" ht="25.5" x14ac:dyDescent="0.25">
      <c r="A157" s="47" t="s">
        <v>41</v>
      </c>
      <c r="B157" s="152" t="s">
        <v>184</v>
      </c>
      <c r="C157" s="24">
        <v>7835</v>
      </c>
      <c r="D157" s="24">
        <v>73.986000000000004</v>
      </c>
      <c r="E157" s="24">
        <v>1</v>
      </c>
      <c r="F157" s="110">
        <f>32426.4-7000</f>
        <v>25426.400000000001</v>
      </c>
      <c r="G157" s="76"/>
      <c r="H157" s="76"/>
      <c r="I157" s="76"/>
      <c r="J157" s="7"/>
    </row>
    <row r="158" spans="1:11" x14ac:dyDescent="0.25">
      <c r="A158" s="47" t="s">
        <v>44</v>
      </c>
      <c r="B158" s="152" t="s">
        <v>185</v>
      </c>
      <c r="C158" s="24">
        <v>1065.71</v>
      </c>
      <c r="D158" s="24">
        <v>1757.52</v>
      </c>
      <c r="E158" s="24">
        <v>1</v>
      </c>
      <c r="F158" s="110">
        <f>94341.8-15000</f>
        <v>79341.8</v>
      </c>
      <c r="G158" s="76"/>
      <c r="H158" s="76"/>
      <c r="I158" s="76"/>
      <c r="J158" s="7"/>
    </row>
    <row r="159" spans="1:11" x14ac:dyDescent="0.25">
      <c r="A159" s="256" t="s">
        <v>65</v>
      </c>
      <c r="B159" s="258"/>
      <c r="C159" s="24" t="s">
        <v>25</v>
      </c>
      <c r="D159" s="24" t="s">
        <v>25</v>
      </c>
      <c r="E159" s="24" t="s">
        <v>25</v>
      </c>
      <c r="F159" s="110">
        <f>SUM(F156:F158)</f>
        <v>147000.79999999999</v>
      </c>
      <c r="G159" s="76"/>
      <c r="H159" s="76"/>
      <c r="I159" s="76"/>
      <c r="J159" s="7"/>
    </row>
    <row r="160" spans="1:11" x14ac:dyDescent="0.25">
      <c r="A160" s="46"/>
      <c r="B160" s="7"/>
      <c r="C160" s="46"/>
      <c r="D160" s="46"/>
      <c r="E160" s="46"/>
      <c r="F160" s="46"/>
      <c r="G160" s="7"/>
      <c r="H160" s="78"/>
      <c r="I160" s="78"/>
      <c r="J160" s="7"/>
    </row>
    <row r="161" spans="1:11" ht="66.75" customHeight="1" x14ac:dyDescent="0.25">
      <c r="A161" s="254" t="s">
        <v>121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1:11" x14ac:dyDescent="0.25">
      <c r="A162" s="46"/>
      <c r="B162" s="7"/>
      <c r="C162" s="46"/>
      <c r="D162" s="46"/>
      <c r="E162" s="46"/>
      <c r="F162" s="46"/>
      <c r="G162" s="7"/>
      <c r="H162" s="78"/>
      <c r="I162" s="78"/>
      <c r="J162" s="7"/>
    </row>
    <row r="163" spans="1:11" x14ac:dyDescent="0.25">
      <c r="A163" s="84"/>
      <c r="B163" s="84" t="s">
        <v>122</v>
      </c>
      <c r="C163" s="84"/>
      <c r="D163" s="84"/>
      <c r="E163" s="84"/>
      <c r="F163" s="46"/>
      <c r="G163" s="7"/>
      <c r="H163" s="78"/>
      <c r="I163" s="78"/>
      <c r="J163" s="7"/>
    </row>
    <row r="164" spans="1:11" x14ac:dyDescent="0.25">
      <c r="A164" s="46"/>
      <c r="B164" s="7"/>
      <c r="C164" s="46"/>
      <c r="D164" s="46"/>
      <c r="E164" s="46"/>
      <c r="F164" s="46"/>
      <c r="G164" s="7"/>
      <c r="H164" s="78"/>
      <c r="I164" s="78"/>
      <c r="J164" s="7"/>
    </row>
    <row r="165" spans="1:11" ht="22.5" customHeight="1" x14ac:dyDescent="0.25">
      <c r="A165" s="223" t="s">
        <v>82</v>
      </c>
      <c r="B165" s="246" t="s">
        <v>0</v>
      </c>
      <c r="C165" s="246" t="s">
        <v>71</v>
      </c>
      <c r="D165" s="246" t="s">
        <v>72</v>
      </c>
      <c r="E165" s="15" t="s">
        <v>31</v>
      </c>
      <c r="F165" s="136"/>
      <c r="G165" s="136"/>
      <c r="H165" s="62"/>
      <c r="I165" s="78"/>
      <c r="J165" s="7"/>
    </row>
    <row r="166" spans="1:11" ht="78.75" x14ac:dyDescent="0.25">
      <c r="A166" s="224"/>
      <c r="B166" s="246"/>
      <c r="C166" s="246"/>
      <c r="D166" s="246"/>
      <c r="E166" s="70" t="s">
        <v>156</v>
      </c>
      <c r="F166" s="146"/>
      <c r="G166" s="146"/>
      <c r="H166" s="73"/>
      <c r="I166" s="78"/>
      <c r="J166" s="7"/>
    </row>
    <row r="167" spans="1:11" x14ac:dyDescent="0.25">
      <c r="A167" s="82">
        <v>1</v>
      </c>
      <c r="B167" s="83">
        <v>2</v>
      </c>
      <c r="C167" s="83">
        <v>3</v>
      </c>
      <c r="D167" s="83">
        <v>4</v>
      </c>
      <c r="E167" s="75">
        <v>5</v>
      </c>
      <c r="F167" s="41"/>
      <c r="G167" s="41"/>
      <c r="H167" s="41"/>
      <c r="I167" s="78"/>
      <c r="J167" s="7"/>
    </row>
    <row r="168" spans="1:11" x14ac:dyDescent="0.25">
      <c r="A168" s="15"/>
      <c r="B168" s="11"/>
      <c r="C168" s="17"/>
      <c r="D168" s="17"/>
      <c r="E168" s="116"/>
      <c r="F168" s="76"/>
      <c r="G168" s="76"/>
      <c r="H168" s="76"/>
      <c r="I168" s="78"/>
      <c r="J168" s="7"/>
    </row>
    <row r="169" spans="1:11" x14ac:dyDescent="0.25">
      <c r="A169" s="15"/>
      <c r="B169" s="11"/>
      <c r="C169" s="17"/>
      <c r="D169" s="17"/>
      <c r="E169" s="116"/>
      <c r="F169" s="76"/>
      <c r="G169" s="76"/>
      <c r="H169" s="76"/>
      <c r="I169" s="78"/>
      <c r="J169" s="7"/>
    </row>
    <row r="170" spans="1:11" x14ac:dyDescent="0.25">
      <c r="A170" s="247" t="s">
        <v>24</v>
      </c>
      <c r="B170" s="248"/>
      <c r="C170" s="17" t="s">
        <v>25</v>
      </c>
      <c r="D170" s="17" t="s">
        <v>25</v>
      </c>
      <c r="E170" s="116">
        <f>SUM(E168:E169)</f>
        <v>0</v>
      </c>
      <c r="F170" s="76"/>
      <c r="G170" s="76"/>
      <c r="H170" s="76"/>
      <c r="I170" s="78"/>
      <c r="J170" s="7"/>
    </row>
    <row r="171" spans="1:11" x14ac:dyDescent="0.25">
      <c r="A171" s="46"/>
      <c r="B171" s="7"/>
      <c r="C171" s="46"/>
      <c r="D171" s="46"/>
      <c r="E171" s="46"/>
      <c r="F171" s="46"/>
      <c r="G171" s="7"/>
      <c r="H171" s="78"/>
      <c r="I171" s="78"/>
      <c r="J171" s="7"/>
    </row>
    <row r="172" spans="1:11" ht="48" customHeight="1" x14ac:dyDescent="0.25">
      <c r="A172" s="265" t="s">
        <v>123</v>
      </c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</row>
    <row r="173" spans="1:11" x14ac:dyDescent="0.25">
      <c r="A173" s="46"/>
      <c r="B173" s="7"/>
      <c r="C173" s="46"/>
      <c r="D173" s="46"/>
      <c r="E173" s="46"/>
      <c r="F173" s="46"/>
      <c r="G173" s="7"/>
      <c r="H173" s="78"/>
      <c r="I173" s="78"/>
      <c r="J173" s="7"/>
    </row>
    <row r="174" spans="1:11" x14ac:dyDescent="0.25">
      <c r="A174" s="84"/>
      <c r="B174" s="84" t="s">
        <v>124</v>
      </c>
      <c r="C174" s="84"/>
      <c r="D174" s="84"/>
      <c r="E174" s="84"/>
      <c r="F174" s="84"/>
      <c r="G174" s="7"/>
      <c r="H174" s="78"/>
      <c r="I174" s="78"/>
      <c r="J174" s="7"/>
    </row>
    <row r="175" spans="1:11" x14ac:dyDescent="0.25">
      <c r="A175" s="46"/>
      <c r="B175" s="7"/>
      <c r="C175" s="46"/>
      <c r="D175" s="46"/>
      <c r="E175" s="46"/>
      <c r="F175" s="46"/>
      <c r="G175" s="7"/>
      <c r="H175" s="78"/>
      <c r="I175" s="78"/>
      <c r="J175" s="7"/>
    </row>
    <row r="176" spans="1:11" ht="50.25" customHeight="1" x14ac:dyDescent="0.25">
      <c r="A176" s="223" t="s">
        <v>82</v>
      </c>
      <c r="B176" s="246" t="s">
        <v>33</v>
      </c>
      <c r="C176" s="246" t="s">
        <v>74</v>
      </c>
      <c r="D176" s="246" t="s">
        <v>75</v>
      </c>
      <c r="E176" s="143" t="s">
        <v>166</v>
      </c>
      <c r="F176" s="136"/>
      <c r="G176" s="136"/>
      <c r="H176" s="62"/>
      <c r="I176" s="78"/>
      <c r="J176" s="7"/>
    </row>
    <row r="177" spans="1:11" ht="31.5" x14ac:dyDescent="0.25">
      <c r="A177" s="224"/>
      <c r="B177" s="246"/>
      <c r="C177" s="246"/>
      <c r="D177" s="246"/>
      <c r="E177" s="70" t="s">
        <v>165</v>
      </c>
      <c r="F177" s="146"/>
      <c r="G177" s="146"/>
      <c r="H177" s="73"/>
      <c r="I177" s="78"/>
      <c r="J177" s="7"/>
    </row>
    <row r="178" spans="1:11" x14ac:dyDescent="0.25">
      <c r="A178" s="82">
        <v>1</v>
      </c>
      <c r="B178" s="83">
        <v>2</v>
      </c>
      <c r="C178" s="83">
        <v>3</v>
      </c>
      <c r="D178" s="83">
        <v>4</v>
      </c>
      <c r="E178" s="75">
        <v>5</v>
      </c>
      <c r="F178" s="41"/>
      <c r="G178" s="41"/>
      <c r="H178" s="41"/>
      <c r="I178" s="78"/>
      <c r="J178" s="7"/>
    </row>
    <row r="179" spans="1:11" x14ac:dyDescent="0.25">
      <c r="A179" s="15"/>
      <c r="B179" s="11"/>
      <c r="C179" s="17"/>
      <c r="D179" s="17"/>
      <c r="E179" s="116"/>
      <c r="F179" s="76"/>
      <c r="G179" s="76"/>
      <c r="H179" s="76"/>
      <c r="I179" s="78"/>
      <c r="J179" s="7"/>
    </row>
    <row r="180" spans="1:11" x14ac:dyDescent="0.25">
      <c r="A180" s="15"/>
      <c r="B180" s="11"/>
      <c r="C180" s="17"/>
      <c r="D180" s="17"/>
      <c r="E180" s="116"/>
      <c r="F180" s="76"/>
      <c r="G180" s="76"/>
      <c r="H180" s="76"/>
      <c r="I180" s="78"/>
      <c r="J180" s="7"/>
    </row>
    <row r="181" spans="1:11" x14ac:dyDescent="0.25">
      <c r="A181" s="15"/>
      <c r="B181" s="11"/>
      <c r="C181" s="17"/>
      <c r="D181" s="17"/>
      <c r="E181" s="116"/>
      <c r="F181" s="76"/>
      <c r="G181" s="76"/>
      <c r="H181" s="76"/>
      <c r="I181" s="78"/>
      <c r="J181" s="7"/>
    </row>
    <row r="182" spans="1:11" x14ac:dyDescent="0.25">
      <c r="A182" s="15"/>
      <c r="B182" s="11"/>
      <c r="C182" s="17"/>
      <c r="D182" s="17"/>
      <c r="E182" s="116"/>
      <c r="F182" s="76"/>
      <c r="G182" s="76"/>
      <c r="H182" s="76"/>
      <c r="I182" s="78"/>
      <c r="J182" s="7"/>
    </row>
    <row r="183" spans="1:11" x14ac:dyDescent="0.25">
      <c r="A183" s="247" t="s">
        <v>24</v>
      </c>
      <c r="B183" s="248"/>
      <c r="C183" s="17" t="s">
        <v>25</v>
      </c>
      <c r="D183" s="17" t="s">
        <v>25</v>
      </c>
      <c r="E183" s="116">
        <f>SUM(E179:E182)</f>
        <v>0</v>
      </c>
      <c r="F183" s="76"/>
      <c r="G183" s="76"/>
      <c r="H183" s="76"/>
      <c r="I183" s="78"/>
      <c r="J183" s="7"/>
    </row>
    <row r="184" spans="1:11" x14ac:dyDescent="0.25">
      <c r="A184" s="46"/>
      <c r="B184" s="7"/>
      <c r="C184" s="46"/>
      <c r="D184" s="46"/>
      <c r="E184" s="46"/>
      <c r="F184" s="46"/>
      <c r="G184" s="7"/>
      <c r="H184" s="78"/>
      <c r="I184" s="78"/>
      <c r="J184" s="7"/>
    </row>
    <row r="185" spans="1:11" ht="53.25" customHeight="1" x14ac:dyDescent="0.25">
      <c r="A185" s="254" t="s">
        <v>125</v>
      </c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</row>
    <row r="186" spans="1:11" x14ac:dyDescent="0.25">
      <c r="A186" s="46"/>
      <c r="B186" s="7"/>
      <c r="C186" s="46"/>
      <c r="D186" s="46"/>
      <c r="E186" s="46"/>
      <c r="F186" s="46"/>
      <c r="G186" s="7"/>
      <c r="H186" s="78"/>
      <c r="I186" s="78"/>
      <c r="J186" s="7"/>
    </row>
    <row r="187" spans="1:11" x14ac:dyDescent="0.25">
      <c r="A187" s="84"/>
      <c r="B187" s="84" t="s">
        <v>126</v>
      </c>
      <c r="C187" s="84"/>
      <c r="D187" s="84"/>
      <c r="E187" s="84"/>
      <c r="F187" s="46"/>
      <c r="G187" s="7"/>
      <c r="H187" s="78"/>
      <c r="I187" s="78"/>
      <c r="J187" s="7"/>
    </row>
    <row r="188" spans="1:11" x14ac:dyDescent="0.25">
      <c r="A188" s="46"/>
      <c r="B188" s="7"/>
      <c r="C188" s="46"/>
      <c r="D188" s="46"/>
      <c r="E188" s="46"/>
      <c r="F188" s="46"/>
      <c r="G188" s="7"/>
      <c r="H188" s="78"/>
      <c r="I188" s="78"/>
      <c r="J188" s="7"/>
    </row>
    <row r="189" spans="1:11" ht="39" customHeight="1" x14ac:dyDescent="0.25">
      <c r="A189" s="223" t="s">
        <v>82</v>
      </c>
      <c r="B189" s="246" t="s">
        <v>0</v>
      </c>
      <c r="C189" s="246" t="s">
        <v>77</v>
      </c>
      <c r="D189" s="143" t="s">
        <v>167</v>
      </c>
      <c r="E189" s="136"/>
      <c r="F189" s="136"/>
      <c r="G189" s="62"/>
      <c r="H189" s="78"/>
      <c r="I189" s="78"/>
      <c r="J189" s="7"/>
    </row>
    <row r="190" spans="1:11" ht="31.5" x14ac:dyDescent="0.25">
      <c r="A190" s="224"/>
      <c r="B190" s="246"/>
      <c r="C190" s="246"/>
      <c r="D190" s="70" t="s">
        <v>168</v>
      </c>
      <c r="E190" s="146"/>
      <c r="F190" s="146"/>
      <c r="G190" s="73"/>
      <c r="H190" s="78"/>
      <c r="I190" s="78"/>
      <c r="J190" s="7"/>
    </row>
    <row r="191" spans="1:11" x14ac:dyDescent="0.25">
      <c r="A191" s="82">
        <v>1</v>
      </c>
      <c r="B191" s="83">
        <v>2</v>
      </c>
      <c r="C191" s="83">
        <v>3</v>
      </c>
      <c r="D191" s="75">
        <v>5</v>
      </c>
      <c r="E191" s="41"/>
      <c r="F191" s="41"/>
      <c r="G191" s="41"/>
      <c r="H191" s="78"/>
      <c r="I191" s="78"/>
      <c r="J191" s="7"/>
    </row>
    <row r="192" spans="1:11" ht="39" x14ac:dyDescent="0.25">
      <c r="A192" s="15">
        <v>1</v>
      </c>
      <c r="B192" s="11" t="s">
        <v>213</v>
      </c>
      <c r="C192" s="17">
        <v>1</v>
      </c>
      <c r="D192" s="116">
        <v>641340</v>
      </c>
      <c r="E192" s="76"/>
      <c r="F192" s="76"/>
      <c r="G192" s="76"/>
      <c r="H192" s="78"/>
      <c r="I192" s="78"/>
      <c r="J192" s="7"/>
    </row>
    <row r="193" spans="1:11" x14ac:dyDescent="0.25">
      <c r="A193" s="247" t="s">
        <v>24</v>
      </c>
      <c r="B193" s="248"/>
      <c r="C193" s="17" t="s">
        <v>25</v>
      </c>
      <c r="D193" s="116">
        <f>SUM(D192:D192)</f>
        <v>641340</v>
      </c>
      <c r="E193" s="76"/>
      <c r="F193" s="76"/>
      <c r="G193" s="76"/>
      <c r="H193" s="78"/>
      <c r="I193" s="78"/>
      <c r="J193" s="7"/>
    </row>
    <row r="194" spans="1:11" x14ac:dyDescent="0.25">
      <c r="A194" s="46"/>
      <c r="B194" s="7"/>
      <c r="C194" s="46"/>
      <c r="D194" s="46"/>
      <c r="E194" s="46"/>
      <c r="F194" s="46"/>
      <c r="G194" s="7"/>
      <c r="H194" s="78"/>
      <c r="I194" s="78"/>
      <c r="J194" s="7"/>
    </row>
    <row r="195" spans="1:11" ht="149.25" customHeight="1" x14ac:dyDescent="0.25">
      <c r="A195" s="254" t="s">
        <v>127</v>
      </c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1:11" x14ac:dyDescent="0.25">
      <c r="A196" s="46"/>
      <c r="B196" s="7"/>
      <c r="C196" s="46"/>
      <c r="D196" s="46"/>
      <c r="E196" s="46"/>
      <c r="F196" s="46"/>
      <c r="G196" s="7"/>
      <c r="H196" s="78"/>
      <c r="I196" s="78"/>
      <c r="J196" s="7"/>
    </row>
    <row r="197" spans="1:11" x14ac:dyDescent="0.25">
      <c r="A197" s="9"/>
      <c r="B197" s="9" t="s">
        <v>130</v>
      </c>
      <c r="C197" s="9"/>
      <c r="D197" s="9"/>
    </row>
    <row r="198" spans="1:11" x14ac:dyDescent="0.25">
      <c r="B198" s="1"/>
    </row>
    <row r="199" spans="1:11" ht="50.25" customHeight="1" x14ac:dyDescent="0.25">
      <c r="A199" s="223" t="s">
        <v>82</v>
      </c>
      <c r="B199" s="223" t="s">
        <v>33</v>
      </c>
      <c r="C199" s="241"/>
      <c r="D199" s="234" t="s">
        <v>71</v>
      </c>
      <c r="E199" s="214" t="s">
        <v>79</v>
      </c>
      <c r="F199" s="141" t="s">
        <v>170</v>
      </c>
      <c r="G199" s="111"/>
      <c r="H199" s="111"/>
      <c r="I199" s="90"/>
      <c r="J199" s="35"/>
    </row>
    <row r="200" spans="1:11" ht="41.25" customHeight="1" x14ac:dyDescent="0.25">
      <c r="A200" s="224"/>
      <c r="B200" s="224"/>
      <c r="C200" s="242"/>
      <c r="D200" s="235"/>
      <c r="E200" s="215"/>
      <c r="F200" s="141" t="s">
        <v>169</v>
      </c>
      <c r="G200" s="111"/>
      <c r="H200" s="111"/>
      <c r="I200" s="7"/>
      <c r="J200" s="38"/>
    </row>
    <row r="201" spans="1:11" ht="15.75" customHeight="1" x14ac:dyDescent="0.25">
      <c r="A201" s="42">
        <v>1</v>
      </c>
      <c r="B201" s="244">
        <v>2</v>
      </c>
      <c r="C201" s="245"/>
      <c r="D201" s="42">
        <v>3</v>
      </c>
      <c r="E201" s="42">
        <v>4</v>
      </c>
      <c r="F201" s="42">
        <v>5</v>
      </c>
      <c r="G201" s="78"/>
      <c r="H201" s="78"/>
      <c r="I201" s="78"/>
      <c r="J201" s="78"/>
    </row>
    <row r="202" spans="1:11" x14ac:dyDescent="0.25">
      <c r="A202" s="21"/>
      <c r="B202" s="187"/>
      <c r="C202" s="188"/>
      <c r="D202" s="21"/>
      <c r="E202" s="21"/>
      <c r="F202" s="116"/>
      <c r="G202" s="78"/>
      <c r="H202" s="78"/>
      <c r="I202" s="78"/>
      <c r="J202" s="7"/>
    </row>
    <row r="203" spans="1:11" x14ac:dyDescent="0.25">
      <c r="A203" s="21"/>
      <c r="B203" s="187"/>
      <c r="C203" s="249"/>
      <c r="D203" s="21"/>
      <c r="E203" s="21"/>
      <c r="F203" s="116"/>
      <c r="G203" s="78"/>
      <c r="H203" s="78"/>
      <c r="I203" s="78"/>
      <c r="J203" s="7"/>
    </row>
    <row r="204" spans="1:11" x14ac:dyDescent="0.25">
      <c r="A204" s="21"/>
      <c r="B204" s="187"/>
      <c r="C204" s="188"/>
      <c r="D204" s="21"/>
      <c r="E204" s="21"/>
      <c r="F204" s="116"/>
      <c r="G204" s="7"/>
      <c r="H204" s="78"/>
      <c r="I204" s="78"/>
      <c r="J204" s="7"/>
    </row>
    <row r="205" spans="1:11" x14ac:dyDescent="0.25">
      <c r="A205" s="199" t="s">
        <v>32</v>
      </c>
      <c r="B205" s="200"/>
      <c r="C205" s="201"/>
      <c r="D205" s="15"/>
      <c r="E205" s="15" t="s">
        <v>25</v>
      </c>
      <c r="F205" s="116">
        <f>SUM(F202:F204)</f>
        <v>0</v>
      </c>
      <c r="G205" s="7"/>
      <c r="H205" s="7"/>
      <c r="I205" s="7"/>
      <c r="J205" s="7"/>
    </row>
    <row r="206" spans="1:11" x14ac:dyDescent="0.25">
      <c r="B206" s="1"/>
    </row>
    <row r="207" spans="1:11" x14ac:dyDescent="0.25">
      <c r="A207" s="9"/>
      <c r="B207" s="9" t="s">
        <v>131</v>
      </c>
      <c r="C207" s="9"/>
      <c r="D207" s="9"/>
    </row>
    <row r="208" spans="1:11" x14ac:dyDescent="0.25">
      <c r="B208" s="1"/>
    </row>
    <row r="209" spans="1:11" ht="41.25" customHeight="1" x14ac:dyDescent="0.25">
      <c r="A209" s="223" t="s">
        <v>82</v>
      </c>
      <c r="B209" s="223" t="s">
        <v>33</v>
      </c>
      <c r="C209" s="241"/>
      <c r="D209" s="234" t="s">
        <v>71</v>
      </c>
      <c r="E209" s="214" t="s">
        <v>79</v>
      </c>
      <c r="F209" s="141" t="s">
        <v>170</v>
      </c>
      <c r="G209" s="111"/>
      <c r="H209" s="111"/>
      <c r="I209" s="90"/>
      <c r="J209" s="35"/>
    </row>
    <row r="210" spans="1:11" ht="42.75" customHeight="1" x14ac:dyDescent="0.25">
      <c r="A210" s="224"/>
      <c r="B210" s="224"/>
      <c r="C210" s="242"/>
      <c r="D210" s="235"/>
      <c r="E210" s="215"/>
      <c r="F210" s="141" t="s">
        <v>169</v>
      </c>
      <c r="G210" s="111"/>
      <c r="H210" s="111"/>
      <c r="I210" s="7"/>
      <c r="J210" s="38"/>
    </row>
    <row r="211" spans="1:11" ht="15.75" customHeight="1" x14ac:dyDescent="0.25">
      <c r="A211" s="42">
        <v>1</v>
      </c>
      <c r="B211" s="244">
        <v>2</v>
      </c>
      <c r="C211" s="245"/>
      <c r="D211" s="42">
        <v>3</v>
      </c>
      <c r="E211" s="42">
        <v>4</v>
      </c>
      <c r="F211" s="42">
        <v>5</v>
      </c>
      <c r="G211" s="78"/>
      <c r="H211" s="78"/>
      <c r="I211" s="78"/>
      <c r="J211" s="78"/>
    </row>
    <row r="212" spans="1:11" x14ac:dyDescent="0.25">
      <c r="A212" s="21">
        <v>1</v>
      </c>
      <c r="B212" s="187" t="s">
        <v>222</v>
      </c>
      <c r="C212" s="188"/>
      <c r="D212" s="21">
        <v>1</v>
      </c>
      <c r="E212" s="21">
        <v>8044443.71</v>
      </c>
      <c r="F212" s="116">
        <f>10620171-F213+381109.37</f>
        <v>10471302.569999998</v>
      </c>
      <c r="G212" s="78"/>
      <c r="H212" s="78"/>
      <c r="I212" s="78"/>
      <c r="J212" s="7"/>
    </row>
    <row r="213" spans="1:11" ht="31.5" customHeight="1" x14ac:dyDescent="0.25">
      <c r="A213" s="21">
        <v>1</v>
      </c>
      <c r="B213" s="272" t="s">
        <v>233</v>
      </c>
      <c r="C213" s="273"/>
      <c r="D213" s="21">
        <v>3</v>
      </c>
      <c r="E213" s="21"/>
      <c r="F213" s="116">
        <v>529977.80000000005</v>
      </c>
      <c r="G213" s="78"/>
      <c r="H213" s="78"/>
      <c r="I213" s="78"/>
      <c r="J213" s="7"/>
    </row>
    <row r="214" spans="1:11" x14ac:dyDescent="0.25">
      <c r="A214" s="199" t="s">
        <v>32</v>
      </c>
      <c r="B214" s="200"/>
      <c r="C214" s="201"/>
      <c r="D214" s="15"/>
      <c r="E214" s="15" t="s">
        <v>25</v>
      </c>
      <c r="F214" s="116">
        <f>SUM(F212:F213)</f>
        <v>11001280.369999999</v>
      </c>
      <c r="G214" s="7"/>
      <c r="H214" s="7"/>
      <c r="I214" s="7"/>
      <c r="J214" s="7"/>
    </row>
    <row r="215" spans="1:11" ht="135" customHeight="1" x14ac:dyDescent="0.25">
      <c r="A215" s="243" t="s">
        <v>129</v>
      </c>
      <c r="B215" s="243"/>
      <c r="C215" s="243"/>
      <c r="D215" s="243"/>
      <c r="E215" s="243"/>
      <c r="F215" s="243"/>
      <c r="G215" s="243"/>
      <c r="H215" s="243"/>
      <c r="I215" s="243"/>
      <c r="J215" s="243"/>
      <c r="K215" s="243"/>
    </row>
    <row r="216" spans="1:11" x14ac:dyDescent="0.25">
      <c r="B216" s="1"/>
    </row>
    <row r="217" spans="1:11" x14ac:dyDescent="0.25">
      <c r="A217" s="9"/>
      <c r="B217" s="9" t="s">
        <v>132</v>
      </c>
      <c r="C217" s="9"/>
      <c r="D217" s="9"/>
    </row>
    <row r="218" spans="1:11" x14ac:dyDescent="0.25">
      <c r="B218" s="1"/>
    </row>
    <row r="219" spans="1:11" ht="48" customHeight="1" x14ac:dyDescent="0.25">
      <c r="A219" s="223" t="s">
        <v>82</v>
      </c>
      <c r="B219" s="223" t="s">
        <v>33</v>
      </c>
      <c r="C219" s="241"/>
      <c r="D219" s="234" t="s">
        <v>71</v>
      </c>
      <c r="E219" s="214" t="s">
        <v>79</v>
      </c>
      <c r="F219" s="141" t="s">
        <v>170</v>
      </c>
      <c r="G219" s="111"/>
      <c r="H219" s="111"/>
      <c r="I219" s="90"/>
      <c r="J219" s="35"/>
    </row>
    <row r="220" spans="1:11" ht="49.5" customHeight="1" x14ac:dyDescent="0.25">
      <c r="A220" s="224"/>
      <c r="B220" s="224"/>
      <c r="C220" s="242"/>
      <c r="D220" s="235"/>
      <c r="E220" s="215"/>
      <c r="F220" s="141" t="s">
        <v>171</v>
      </c>
      <c r="G220" s="111"/>
      <c r="H220" s="111"/>
      <c r="I220" s="7"/>
      <c r="J220" s="38"/>
    </row>
    <row r="221" spans="1:11" ht="15.75" customHeight="1" x14ac:dyDescent="0.25">
      <c r="A221" s="42">
        <v>1</v>
      </c>
      <c r="B221" s="244">
        <v>2</v>
      </c>
      <c r="C221" s="245"/>
      <c r="D221" s="42">
        <v>3</v>
      </c>
      <c r="E221" s="42">
        <v>4</v>
      </c>
      <c r="F221" s="42">
        <v>5</v>
      </c>
      <c r="G221" s="78"/>
      <c r="H221" s="78"/>
      <c r="I221" s="78"/>
      <c r="J221" s="78"/>
    </row>
    <row r="222" spans="1:11" ht="15.75" customHeight="1" x14ac:dyDescent="0.25">
      <c r="A222" s="42"/>
      <c r="B222" s="120"/>
      <c r="C222" s="121"/>
      <c r="D222" s="42"/>
      <c r="E222" s="42"/>
      <c r="F222" s="118"/>
      <c r="G222" s="78"/>
      <c r="H222" s="78"/>
      <c r="I222" s="78"/>
      <c r="J222" s="78"/>
    </row>
    <row r="223" spans="1:11" x14ac:dyDescent="0.25">
      <c r="A223" s="21"/>
      <c r="B223" s="187"/>
      <c r="C223" s="188"/>
      <c r="D223" s="21"/>
      <c r="E223" s="21"/>
      <c r="F223" s="118"/>
      <c r="G223" s="78"/>
      <c r="H223" s="78"/>
      <c r="I223" s="78"/>
      <c r="J223" s="7"/>
    </row>
    <row r="224" spans="1:11" x14ac:dyDescent="0.25">
      <c r="A224" s="21"/>
      <c r="B224" s="187"/>
      <c r="C224" s="188"/>
      <c r="D224" s="21"/>
      <c r="E224" s="21"/>
      <c r="F224" s="118"/>
      <c r="G224" s="7"/>
      <c r="H224" s="78"/>
      <c r="I224" s="78"/>
      <c r="J224" s="7"/>
    </row>
    <row r="225" spans="1:10" x14ac:dyDescent="0.25">
      <c r="A225" s="199" t="s">
        <v>32</v>
      </c>
      <c r="B225" s="200"/>
      <c r="C225" s="201"/>
      <c r="D225" s="15"/>
      <c r="E225" s="15" t="s">
        <v>25</v>
      </c>
      <c r="F225" s="116">
        <f>SUM(F222:F224)</f>
        <v>0</v>
      </c>
      <c r="G225" s="7"/>
      <c r="H225" s="7"/>
      <c r="I225" s="7"/>
      <c r="J225" s="7"/>
    </row>
    <row r="228" spans="1:10" ht="18.75" x14ac:dyDescent="0.3">
      <c r="A228" s="122" t="s">
        <v>150</v>
      </c>
      <c r="B228" s="122"/>
      <c r="C228" s="122"/>
      <c r="D228" s="123"/>
    </row>
    <row r="229" spans="1:10" x14ac:dyDescent="0.25">
      <c r="A229" s="125"/>
      <c r="B229" s="126"/>
      <c r="C229" s="126"/>
      <c r="D229" s="127"/>
    </row>
    <row r="230" spans="1:10" ht="31.5" x14ac:dyDescent="0.25">
      <c r="A230" s="134" t="s">
        <v>82</v>
      </c>
      <c r="B230" s="268" t="s">
        <v>151</v>
      </c>
      <c r="C230" s="268"/>
      <c r="D230" s="129" t="s">
        <v>152</v>
      </c>
    </row>
    <row r="231" spans="1:10" x14ac:dyDescent="0.25">
      <c r="A231" s="135">
        <v>1</v>
      </c>
      <c r="B231" s="183" t="s">
        <v>145</v>
      </c>
      <c r="C231" s="183"/>
      <c r="D231" s="131">
        <f>J21+F32+F41+F59+G74+G89+E104+E119+F136+E147+F159+E170+E183+D193+F205+F214+F225</f>
        <v>13178620.369471999</v>
      </c>
    </row>
    <row r="234" spans="1:10" x14ac:dyDescent="0.25">
      <c r="A234" s="148" t="s">
        <v>248</v>
      </c>
      <c r="B234" s="148"/>
      <c r="C234" s="149"/>
      <c r="D234" s="182" t="s">
        <v>242</v>
      </c>
      <c r="E234" s="182"/>
    </row>
    <row r="236" spans="1:10" x14ac:dyDescent="0.25">
      <c r="A236" s="1" t="s">
        <v>157</v>
      </c>
      <c r="C236" s="1" t="s">
        <v>158</v>
      </c>
      <c r="E236" s="1" t="s">
        <v>231</v>
      </c>
    </row>
  </sheetData>
  <mergeCells count="152">
    <mergeCell ref="D234:E234"/>
    <mergeCell ref="B221:C221"/>
    <mergeCell ref="B223:C223"/>
    <mergeCell ref="B224:C224"/>
    <mergeCell ref="A225:C225"/>
    <mergeCell ref="A214:C214"/>
    <mergeCell ref="A215:K215"/>
    <mergeCell ref="A219:A220"/>
    <mergeCell ref="B219:C220"/>
    <mergeCell ref="D219:D220"/>
    <mergeCell ref="E219:E220"/>
    <mergeCell ref="B230:C230"/>
    <mergeCell ref="B231:C231"/>
    <mergeCell ref="D209:D210"/>
    <mergeCell ref="E209:E210"/>
    <mergeCell ref="B211:C211"/>
    <mergeCell ref="B212:C212"/>
    <mergeCell ref="B201:C201"/>
    <mergeCell ref="B202:C202"/>
    <mergeCell ref="B204:C204"/>
    <mergeCell ref="A205:C205"/>
    <mergeCell ref="A209:A210"/>
    <mergeCell ref="B209:C210"/>
    <mergeCell ref="B203:C203"/>
    <mergeCell ref="A193:B193"/>
    <mergeCell ref="A195:K195"/>
    <mergeCell ref="A199:A200"/>
    <mergeCell ref="B199:C200"/>
    <mergeCell ref="D199:D200"/>
    <mergeCell ref="E199:E200"/>
    <mergeCell ref="A183:B183"/>
    <mergeCell ref="A185:K185"/>
    <mergeCell ref="A189:A190"/>
    <mergeCell ref="B189:B190"/>
    <mergeCell ref="C189:C190"/>
    <mergeCell ref="A170:B170"/>
    <mergeCell ref="A172:K172"/>
    <mergeCell ref="A176:A177"/>
    <mergeCell ref="B176:B177"/>
    <mergeCell ref="C176:C177"/>
    <mergeCell ref="D176:D177"/>
    <mergeCell ref="A159:B159"/>
    <mergeCell ref="A161:K161"/>
    <mergeCell ref="A165:A166"/>
    <mergeCell ref="B165:B166"/>
    <mergeCell ref="C165:C166"/>
    <mergeCell ref="D165:D166"/>
    <mergeCell ref="A149:K149"/>
    <mergeCell ref="A153:A154"/>
    <mergeCell ref="B153:B154"/>
    <mergeCell ref="C153:C154"/>
    <mergeCell ref="D153:D154"/>
    <mergeCell ref="E153:E154"/>
    <mergeCell ref="A136:B136"/>
    <mergeCell ref="A138:K138"/>
    <mergeCell ref="A142:A143"/>
    <mergeCell ref="B142:B143"/>
    <mergeCell ref="C142:C143"/>
    <mergeCell ref="D142:D143"/>
    <mergeCell ref="A119:B119"/>
    <mergeCell ref="A121:K121"/>
    <mergeCell ref="A123:K123"/>
    <mergeCell ref="A131:A132"/>
    <mergeCell ref="B131:B132"/>
    <mergeCell ref="C131:C132"/>
    <mergeCell ref="D131:D132"/>
    <mergeCell ref="E131:E132"/>
    <mergeCell ref="A147:B147"/>
    <mergeCell ref="A104:B104"/>
    <mergeCell ref="A106:K106"/>
    <mergeCell ref="A108:K108"/>
    <mergeCell ref="F84:G84"/>
    <mergeCell ref="A114:A115"/>
    <mergeCell ref="B114:B115"/>
    <mergeCell ref="C114:C115"/>
    <mergeCell ref="D114:D115"/>
    <mergeCell ref="A89:C89"/>
    <mergeCell ref="A91:K91"/>
    <mergeCell ref="A93:K93"/>
    <mergeCell ref="A94:E94"/>
    <mergeCell ref="A99:A100"/>
    <mergeCell ref="B99:B100"/>
    <mergeCell ref="C99:C100"/>
    <mergeCell ref="D99:D100"/>
    <mergeCell ref="B88:C88"/>
    <mergeCell ref="A76:K76"/>
    <mergeCell ref="B71:D71"/>
    <mergeCell ref="B72:D72"/>
    <mergeCell ref="B73:D73"/>
    <mergeCell ref="B86:C86"/>
    <mergeCell ref="B87:C87"/>
    <mergeCell ref="A78:K78"/>
    <mergeCell ref="A84:A85"/>
    <mergeCell ref="B84:C85"/>
    <mergeCell ref="D84:D85"/>
    <mergeCell ref="E84:E85"/>
    <mergeCell ref="A59:D59"/>
    <mergeCell ref="A61:K61"/>
    <mergeCell ref="B62:F62"/>
    <mergeCell ref="A63:K63"/>
    <mergeCell ref="A69:A70"/>
    <mergeCell ref="B69:D70"/>
    <mergeCell ref="E69:E70"/>
    <mergeCell ref="F69:F70"/>
    <mergeCell ref="A74:D74"/>
    <mergeCell ref="E36:E37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213:C213"/>
    <mergeCell ref="B25:I25"/>
    <mergeCell ref="A27:A28"/>
    <mergeCell ref="B27:B28"/>
    <mergeCell ref="C27:C28"/>
    <mergeCell ref="D27:D28"/>
    <mergeCell ref="E27:E28"/>
    <mergeCell ref="J12:J14"/>
    <mergeCell ref="K12:K14"/>
    <mergeCell ref="E13:G13"/>
    <mergeCell ref="A21:B21"/>
    <mergeCell ref="A23:K23"/>
    <mergeCell ref="B24:K24"/>
    <mergeCell ref="A41:B41"/>
    <mergeCell ref="B43:I43"/>
    <mergeCell ref="A45:A46"/>
    <mergeCell ref="B45:D46"/>
    <mergeCell ref="E45:E46"/>
    <mergeCell ref="A32:B32"/>
    <mergeCell ref="B34:F34"/>
    <mergeCell ref="A36:A37"/>
    <mergeCell ref="B36:B37"/>
    <mergeCell ref="C36:C37"/>
    <mergeCell ref="D36:D37"/>
  </mergeCells>
  <pageMargins left="0.62992125984251968" right="0.19685039370078741" top="0.39370078740157483" bottom="0.43307086614173229" header="0.31496062992125984" footer="0.31496062992125984"/>
  <pageSetup paperSize="9" scale="52" orientation="landscape" verticalDpi="100" r:id="rId1"/>
  <rowBreaks count="6" manualBreakCount="6">
    <brk id="33" max="10" man="1"/>
    <brk id="61" max="16383" man="1"/>
    <brk id="106" max="10" man="1"/>
    <brk id="139" max="10" man="1"/>
    <brk id="173" max="10" man="1"/>
    <brk id="2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view="pageBreakPreview" topLeftCell="A10" zoomScale="80" zoomScaleNormal="100" zoomScaleSheetLayoutView="80" workbookViewId="0">
      <selection activeCell="A53" sqref="A53"/>
    </sheetView>
  </sheetViews>
  <sheetFormatPr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31" ht="15.75" customHeight="1" x14ac:dyDescent="0.25">
      <c r="E1" s="190"/>
      <c r="F1" s="190"/>
    </row>
    <row r="2" spans="1:31" s="5" customFormat="1" ht="40.5" customHeight="1" x14ac:dyDescent="0.3">
      <c r="A2" s="195" t="s">
        <v>178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1" s="5" customFormat="1" ht="15.75" customHeight="1" x14ac:dyDescent="0.3">
      <c r="B3" s="191"/>
      <c r="C3" s="191"/>
      <c r="D3" s="191"/>
      <c r="E3" s="191"/>
      <c r="F3" s="191"/>
      <c r="G3" s="191"/>
      <c r="H3" s="191"/>
      <c r="I3" s="19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1" x14ac:dyDescent="0.25">
      <c r="B4" s="1"/>
      <c r="I4" s="7"/>
      <c r="J4" s="78"/>
      <c r="K4" s="78"/>
    </row>
    <row r="5" spans="1:31" x14ac:dyDescent="0.25">
      <c r="A5" s="255" t="s">
        <v>114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31" x14ac:dyDescent="0.25">
      <c r="A6" s="46"/>
      <c r="B6" s="7"/>
      <c r="C6" s="46"/>
      <c r="D6" s="46"/>
      <c r="E6" s="46"/>
      <c r="F6" s="46"/>
      <c r="G6" s="7"/>
      <c r="H6" s="78"/>
      <c r="I6" s="78"/>
      <c r="J6" s="7"/>
    </row>
    <row r="7" spans="1:31" ht="15.75" customHeight="1" x14ac:dyDescent="0.25">
      <c r="B7" s="8" t="s">
        <v>147</v>
      </c>
      <c r="C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customHeight="1" x14ac:dyDescent="0.25">
      <c r="B8" s="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customHeight="1" x14ac:dyDescent="0.25">
      <c r="B9" s="8" t="s">
        <v>143</v>
      </c>
      <c r="C9" s="8"/>
      <c r="D9" s="8" t="s">
        <v>146</v>
      </c>
      <c r="E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x14ac:dyDescent="0.25">
      <c r="A10" s="46"/>
      <c r="B10" s="7"/>
      <c r="C10" s="46"/>
      <c r="D10" s="46"/>
      <c r="E10" s="46"/>
      <c r="F10" s="46"/>
      <c r="G10" s="7"/>
      <c r="H10" s="78"/>
      <c r="I10" s="78"/>
      <c r="J10" s="7"/>
    </row>
    <row r="11" spans="1:31" x14ac:dyDescent="0.25">
      <c r="A11" s="46"/>
      <c r="B11" s="7"/>
      <c r="C11" s="46"/>
      <c r="D11" s="46"/>
      <c r="E11" s="46"/>
      <c r="F11" s="46"/>
      <c r="G11" s="7"/>
      <c r="H11" s="78"/>
      <c r="I11" s="78"/>
      <c r="J11" s="7"/>
    </row>
    <row r="12" spans="1:31" x14ac:dyDescent="0.25">
      <c r="A12" s="84"/>
      <c r="B12" s="84" t="s">
        <v>126</v>
      </c>
      <c r="C12" s="84"/>
      <c r="D12" s="84"/>
      <c r="E12" s="84"/>
      <c r="F12" s="46"/>
      <c r="G12" s="7"/>
      <c r="H12" s="78"/>
      <c r="I12" s="78"/>
      <c r="J12" s="7"/>
    </row>
    <row r="13" spans="1:31" x14ac:dyDescent="0.25">
      <c r="A13" s="46"/>
      <c r="B13" s="7"/>
      <c r="C13" s="46"/>
      <c r="D13" s="46"/>
      <c r="E13" s="46"/>
      <c r="F13" s="46"/>
      <c r="G13" s="7"/>
      <c r="H13" s="78"/>
      <c r="I13" s="78"/>
      <c r="J13" s="7"/>
    </row>
    <row r="14" spans="1:31" x14ac:dyDescent="0.25">
      <c r="A14" s="223" t="s">
        <v>82</v>
      </c>
      <c r="B14" s="246" t="s">
        <v>0</v>
      </c>
      <c r="C14" s="246" t="s">
        <v>77</v>
      </c>
      <c r="D14" s="277" t="s">
        <v>31</v>
      </c>
      <c r="E14" s="278"/>
      <c r="F14" s="278"/>
      <c r="G14" s="278"/>
      <c r="H14" s="78"/>
      <c r="I14" s="78"/>
      <c r="J14" s="7"/>
    </row>
    <row r="15" spans="1:31" ht="31.5" x14ac:dyDescent="0.25">
      <c r="A15" s="224"/>
      <c r="B15" s="246"/>
      <c r="C15" s="246"/>
      <c r="D15" s="70" t="s">
        <v>78</v>
      </c>
      <c r="E15" s="92" t="s">
        <v>20</v>
      </c>
      <c r="F15" s="92" t="s">
        <v>26</v>
      </c>
      <c r="G15" s="137" t="s">
        <v>155</v>
      </c>
      <c r="H15" s="78"/>
      <c r="I15" s="78"/>
      <c r="J15" s="7"/>
    </row>
    <row r="16" spans="1:31" x14ac:dyDescent="0.25">
      <c r="A16" s="82">
        <v>1</v>
      </c>
      <c r="B16" s="83">
        <v>2</v>
      </c>
      <c r="C16" s="83">
        <v>3</v>
      </c>
      <c r="D16" s="75">
        <v>5</v>
      </c>
      <c r="E16" s="39">
        <v>5</v>
      </c>
      <c r="F16" s="39">
        <v>6</v>
      </c>
      <c r="G16" s="39">
        <v>7</v>
      </c>
      <c r="H16" s="78"/>
      <c r="I16" s="78"/>
      <c r="J16" s="7"/>
    </row>
    <row r="17" spans="1:11" x14ac:dyDescent="0.25">
      <c r="A17" s="15"/>
      <c r="B17" s="11"/>
      <c r="C17" s="17"/>
      <c r="D17" s="67"/>
      <c r="E17" s="67"/>
      <c r="F17" s="67"/>
      <c r="G17" s="67"/>
      <c r="H17" s="78"/>
      <c r="I17" s="78"/>
      <c r="J17" s="7"/>
    </row>
    <row r="18" spans="1:11" x14ac:dyDescent="0.25">
      <c r="A18" s="15"/>
      <c r="B18" s="11"/>
      <c r="C18" s="17"/>
      <c r="D18" s="67"/>
      <c r="E18" s="67"/>
      <c r="F18" s="67"/>
      <c r="G18" s="67"/>
      <c r="H18" s="78"/>
      <c r="I18" s="78"/>
      <c r="J18" s="7"/>
    </row>
    <row r="19" spans="1:11" x14ac:dyDescent="0.25">
      <c r="A19" s="247" t="s">
        <v>24</v>
      </c>
      <c r="B19" s="248"/>
      <c r="C19" s="17" t="s">
        <v>25</v>
      </c>
      <c r="D19" s="67"/>
      <c r="E19" s="67"/>
      <c r="F19" s="67"/>
      <c r="G19" s="67"/>
      <c r="H19" s="78"/>
      <c r="I19" s="78"/>
      <c r="J19" s="7"/>
    </row>
    <row r="20" spans="1:11" x14ac:dyDescent="0.25">
      <c r="A20" s="46"/>
      <c r="B20" s="7"/>
      <c r="C20" s="46"/>
      <c r="D20" s="46"/>
      <c r="E20" s="46"/>
      <c r="F20" s="46"/>
      <c r="G20" s="7"/>
      <c r="H20" s="78"/>
      <c r="I20" s="78"/>
      <c r="J20" s="7"/>
    </row>
    <row r="21" spans="1:11" ht="149.25" customHeight="1" x14ac:dyDescent="0.25">
      <c r="A21" s="254" t="s">
        <v>127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</row>
    <row r="22" spans="1:11" x14ac:dyDescent="0.25">
      <c r="A22" s="46"/>
      <c r="B22" s="7"/>
      <c r="C22" s="46"/>
      <c r="D22" s="46"/>
      <c r="E22" s="46"/>
      <c r="F22" s="46"/>
      <c r="G22" s="7"/>
      <c r="H22" s="78"/>
      <c r="I22" s="78"/>
      <c r="J22" s="7"/>
    </row>
    <row r="23" spans="1:11" x14ac:dyDescent="0.25">
      <c r="A23" s="9"/>
      <c r="B23" s="9" t="s">
        <v>130</v>
      </c>
      <c r="C23" s="9"/>
      <c r="D23" s="9"/>
    </row>
    <row r="24" spans="1:11" x14ac:dyDescent="0.25">
      <c r="B24" s="1"/>
    </row>
    <row r="25" spans="1:11" ht="25.5" customHeight="1" x14ac:dyDescent="0.25">
      <c r="A25" s="223" t="s">
        <v>82</v>
      </c>
      <c r="B25" s="223" t="s">
        <v>33</v>
      </c>
      <c r="C25" s="241"/>
      <c r="D25" s="234" t="s">
        <v>71</v>
      </c>
      <c r="E25" s="214" t="s">
        <v>79</v>
      </c>
      <c r="F25" s="236" t="s">
        <v>31</v>
      </c>
      <c r="G25" s="237"/>
      <c r="H25" s="237"/>
      <c r="I25" s="238"/>
      <c r="J25" s="35"/>
    </row>
    <row r="26" spans="1:11" ht="54.75" customHeight="1" x14ac:dyDescent="0.25">
      <c r="A26" s="224"/>
      <c r="B26" s="224"/>
      <c r="C26" s="242"/>
      <c r="D26" s="235"/>
      <c r="E26" s="215"/>
      <c r="F26" s="91" t="s">
        <v>128</v>
      </c>
      <c r="G26" s="91" t="s">
        <v>20</v>
      </c>
      <c r="H26" s="91" t="s">
        <v>26</v>
      </c>
      <c r="I26" s="138" t="s">
        <v>155</v>
      </c>
      <c r="J26" s="38"/>
    </row>
    <row r="27" spans="1:11" ht="15.75" customHeight="1" x14ac:dyDescent="0.25">
      <c r="A27" s="42">
        <v>1</v>
      </c>
      <c r="B27" s="244">
        <v>2</v>
      </c>
      <c r="C27" s="245"/>
      <c r="D27" s="42">
        <v>3</v>
      </c>
      <c r="E27" s="42">
        <v>4</v>
      </c>
      <c r="F27" s="42">
        <v>5</v>
      </c>
      <c r="G27" s="42">
        <v>6</v>
      </c>
      <c r="H27" s="42">
        <v>7</v>
      </c>
      <c r="I27" s="42">
        <v>8</v>
      </c>
      <c r="J27" s="78"/>
    </row>
    <row r="28" spans="1:11" x14ac:dyDescent="0.25">
      <c r="A28" s="21"/>
      <c r="B28" s="187"/>
      <c r="C28" s="188"/>
      <c r="D28" s="21"/>
      <c r="E28" s="21"/>
      <c r="F28" s="21"/>
      <c r="G28" s="42"/>
      <c r="H28" s="42"/>
      <c r="I28" s="42"/>
      <c r="J28" s="7"/>
    </row>
    <row r="29" spans="1:11" x14ac:dyDescent="0.25">
      <c r="A29" s="21"/>
      <c r="B29" s="187"/>
      <c r="C29" s="188"/>
      <c r="D29" s="21"/>
      <c r="E29" s="21"/>
      <c r="F29" s="21"/>
      <c r="G29" s="21"/>
      <c r="H29" s="42"/>
      <c r="I29" s="42"/>
      <c r="J29" s="7"/>
    </row>
    <row r="30" spans="1:11" x14ac:dyDescent="0.25">
      <c r="A30" s="199" t="s">
        <v>32</v>
      </c>
      <c r="B30" s="200"/>
      <c r="C30" s="201"/>
      <c r="D30" s="15"/>
      <c r="E30" s="15" t="s">
        <v>25</v>
      </c>
      <c r="F30" s="15"/>
      <c r="G30" s="21"/>
      <c r="H30" s="21"/>
      <c r="I30" s="21"/>
      <c r="J30" s="7"/>
    </row>
    <row r="31" spans="1:11" x14ac:dyDescent="0.25">
      <c r="B31" s="1"/>
    </row>
    <row r="32" spans="1:11" x14ac:dyDescent="0.25">
      <c r="A32" s="9"/>
      <c r="B32" s="9" t="s">
        <v>131</v>
      </c>
      <c r="C32" s="9"/>
      <c r="D32" s="9"/>
    </row>
    <row r="33" spans="1:11" x14ac:dyDescent="0.25">
      <c r="B33" s="1"/>
    </row>
    <row r="34" spans="1:11" ht="25.5" customHeight="1" x14ac:dyDescent="0.25">
      <c r="A34" s="223" t="s">
        <v>82</v>
      </c>
      <c r="B34" s="223" t="s">
        <v>33</v>
      </c>
      <c r="C34" s="241"/>
      <c r="D34" s="234" t="s">
        <v>71</v>
      </c>
      <c r="E34" s="214" t="s">
        <v>79</v>
      </c>
      <c r="F34" s="216" t="s">
        <v>31</v>
      </c>
      <c r="G34" s="216"/>
      <c r="H34" s="216"/>
      <c r="I34" s="216"/>
      <c r="J34" s="35"/>
    </row>
    <row r="35" spans="1:11" ht="54.75" customHeight="1" x14ac:dyDescent="0.25">
      <c r="A35" s="224"/>
      <c r="B35" s="224"/>
      <c r="C35" s="242"/>
      <c r="D35" s="235"/>
      <c r="E35" s="215"/>
      <c r="F35" s="103" t="s">
        <v>128</v>
      </c>
      <c r="G35" s="103" t="s">
        <v>20</v>
      </c>
      <c r="H35" s="103" t="s">
        <v>26</v>
      </c>
      <c r="I35" s="138" t="s">
        <v>155</v>
      </c>
      <c r="J35" s="38"/>
    </row>
    <row r="36" spans="1:11" ht="15.75" customHeight="1" x14ac:dyDescent="0.25">
      <c r="A36" s="42">
        <v>1</v>
      </c>
      <c r="B36" s="244">
        <v>2</v>
      </c>
      <c r="C36" s="245"/>
      <c r="D36" s="42">
        <v>3</v>
      </c>
      <c r="E36" s="42">
        <v>4</v>
      </c>
      <c r="F36" s="42">
        <v>5</v>
      </c>
      <c r="G36" s="42">
        <v>6</v>
      </c>
      <c r="H36" s="42">
        <v>7</v>
      </c>
      <c r="I36" s="42">
        <v>8</v>
      </c>
      <c r="J36" s="78"/>
    </row>
    <row r="37" spans="1:11" x14ac:dyDescent="0.25">
      <c r="A37" s="21"/>
      <c r="B37" s="187"/>
      <c r="C37" s="188"/>
      <c r="D37" s="21"/>
      <c r="E37" s="21"/>
      <c r="F37" s="21"/>
      <c r="G37" s="42"/>
      <c r="H37" s="42"/>
      <c r="I37" s="42"/>
      <c r="J37" s="7"/>
    </row>
    <row r="38" spans="1:11" x14ac:dyDescent="0.25">
      <c r="A38" s="21"/>
      <c r="B38" s="187"/>
      <c r="C38" s="188"/>
      <c r="D38" s="21"/>
      <c r="E38" s="21"/>
      <c r="F38" s="21"/>
      <c r="G38" s="21"/>
      <c r="H38" s="42"/>
      <c r="I38" s="42"/>
      <c r="J38" s="7"/>
    </row>
    <row r="39" spans="1:11" x14ac:dyDescent="0.25">
      <c r="A39" s="199" t="s">
        <v>32</v>
      </c>
      <c r="B39" s="200"/>
      <c r="C39" s="201"/>
      <c r="D39" s="15"/>
      <c r="E39" s="15" t="s">
        <v>25</v>
      </c>
      <c r="F39" s="15"/>
      <c r="G39" s="21"/>
      <c r="H39" s="21"/>
      <c r="I39" s="21"/>
      <c r="J39" s="7"/>
    </row>
    <row r="40" spans="1:11" ht="135" customHeight="1" x14ac:dyDescent="0.25">
      <c r="A40" s="243" t="s">
        <v>129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</row>
    <row r="41" spans="1:11" x14ac:dyDescent="0.25">
      <c r="B41" s="1"/>
    </row>
    <row r="43" spans="1:11" s="124" customFormat="1" ht="18.75" x14ac:dyDescent="0.3">
      <c r="A43" s="122" t="s">
        <v>150</v>
      </c>
      <c r="B43" s="122"/>
      <c r="C43" s="122"/>
      <c r="D43" s="123"/>
      <c r="E43" s="123"/>
      <c r="F43" s="123"/>
      <c r="G43" s="123"/>
    </row>
    <row r="44" spans="1:11" s="124" customFormat="1" x14ac:dyDescent="0.25">
      <c r="A44" s="125"/>
      <c r="B44" s="126"/>
      <c r="C44" s="126"/>
      <c r="D44" s="127"/>
    </row>
    <row r="45" spans="1:11" s="124" customFormat="1" ht="42" customHeight="1" x14ac:dyDescent="0.25">
      <c r="A45" s="128" t="s">
        <v>82</v>
      </c>
      <c r="B45" s="268" t="s">
        <v>151</v>
      </c>
      <c r="C45" s="268"/>
      <c r="D45" s="129" t="s">
        <v>152</v>
      </c>
      <c r="E45" s="130"/>
    </row>
    <row r="46" spans="1:11" s="124" customFormat="1" ht="24.75" customHeight="1" x14ac:dyDescent="0.25">
      <c r="A46" s="135">
        <v>1</v>
      </c>
      <c r="B46" s="183" t="s">
        <v>153</v>
      </c>
      <c r="C46" s="183"/>
      <c r="D46" s="131">
        <f>E19+G30+G39</f>
        <v>0</v>
      </c>
      <c r="E46" s="130"/>
    </row>
    <row r="47" spans="1:11" s="124" customFormat="1" ht="24.75" customHeight="1" x14ac:dyDescent="0.25">
      <c r="A47" s="135">
        <v>2</v>
      </c>
      <c r="B47" s="183" t="s">
        <v>26</v>
      </c>
      <c r="C47" s="183"/>
      <c r="D47" s="131">
        <f>F19+H30+H39</f>
        <v>0</v>
      </c>
      <c r="E47" s="132"/>
    </row>
    <row r="48" spans="1:11" s="124" customFormat="1" ht="24.75" customHeight="1" x14ac:dyDescent="0.25">
      <c r="A48" s="135">
        <v>3</v>
      </c>
      <c r="B48" s="184" t="s">
        <v>155</v>
      </c>
      <c r="C48" s="186"/>
      <c r="D48" s="131">
        <f>G19+I30+I39</f>
        <v>0</v>
      </c>
      <c r="E48" s="132"/>
    </row>
    <row r="49" spans="1:7" s="124" customFormat="1" ht="25.5" customHeight="1" x14ac:dyDescent="0.25">
      <c r="A49" s="184" t="s">
        <v>154</v>
      </c>
      <c r="B49" s="185"/>
      <c r="C49" s="186"/>
      <c r="D49" s="133">
        <f>SUM(D46:D48)</f>
        <v>0</v>
      </c>
      <c r="E49" s="132"/>
    </row>
    <row r="52" spans="1:7" s="124" customFormat="1" x14ac:dyDescent="0.25">
      <c r="A52" s="148" t="s">
        <v>248</v>
      </c>
      <c r="B52" s="148"/>
      <c r="C52" s="149"/>
      <c r="D52" s="182" t="s">
        <v>241</v>
      </c>
      <c r="E52" s="182"/>
      <c r="F52" s="125"/>
      <c r="G52" s="125"/>
    </row>
    <row r="53" spans="1:7" s="124" customFormat="1" x14ac:dyDescent="0.25">
      <c r="A53" s="150"/>
      <c r="B53" s="151"/>
      <c r="C53" s="151"/>
      <c r="D53" s="276" t="s">
        <v>159</v>
      </c>
      <c r="E53" s="276"/>
      <c r="F53" s="189"/>
      <c r="G53" s="189"/>
    </row>
    <row r="54" spans="1:7" s="124" customFormat="1" x14ac:dyDescent="0.25">
      <c r="A54" s="148" t="s">
        <v>177</v>
      </c>
      <c r="B54" s="148"/>
      <c r="C54" s="149"/>
      <c r="D54" s="182" t="s">
        <v>180</v>
      </c>
      <c r="E54" s="182"/>
      <c r="F54" s="125"/>
      <c r="G54" s="125"/>
    </row>
    <row r="55" spans="1:7" s="124" customFormat="1" x14ac:dyDescent="0.25">
      <c r="A55" s="150"/>
      <c r="B55" s="151"/>
      <c r="C55" s="151"/>
      <c r="D55" s="189" t="s">
        <v>159</v>
      </c>
      <c r="E55" s="189"/>
      <c r="F55" s="189"/>
      <c r="G55" s="189"/>
    </row>
  </sheetData>
  <mergeCells count="40">
    <mergeCell ref="B45:C45"/>
    <mergeCell ref="B46:C46"/>
    <mergeCell ref="B47:C47"/>
    <mergeCell ref="A49:C49"/>
    <mergeCell ref="B48:C48"/>
    <mergeCell ref="A39:C39"/>
    <mergeCell ref="A40:K40"/>
    <mergeCell ref="D34:D35"/>
    <mergeCell ref="E34:E35"/>
    <mergeCell ref="B36:C36"/>
    <mergeCell ref="B37:C37"/>
    <mergeCell ref="B38:C38"/>
    <mergeCell ref="F34:I34"/>
    <mergeCell ref="B27:C27"/>
    <mergeCell ref="B28:C28"/>
    <mergeCell ref="B29:C29"/>
    <mergeCell ref="A30:C30"/>
    <mergeCell ref="A34:A35"/>
    <mergeCell ref="B34:C35"/>
    <mergeCell ref="A19:B19"/>
    <mergeCell ref="A21:K21"/>
    <mergeCell ref="A25:A26"/>
    <mergeCell ref="B25:C26"/>
    <mergeCell ref="D25:D26"/>
    <mergeCell ref="E25:E26"/>
    <mergeCell ref="F25:I25"/>
    <mergeCell ref="E1:F1"/>
    <mergeCell ref="A2:K2"/>
    <mergeCell ref="B3:I3"/>
    <mergeCell ref="A14:A15"/>
    <mergeCell ref="B14:B15"/>
    <mergeCell ref="C14:C15"/>
    <mergeCell ref="A5:K5"/>
    <mergeCell ref="D14:G14"/>
    <mergeCell ref="D52:E52"/>
    <mergeCell ref="D53:E53"/>
    <mergeCell ref="F53:G53"/>
    <mergeCell ref="D54:E54"/>
    <mergeCell ref="D55:E55"/>
    <mergeCell ref="F55:G55"/>
  </mergeCells>
  <pageMargins left="0.62992125984251968" right="0.19685039370078741" top="0.39370078740157483" bottom="0.43307086614173229" header="0.31496062992125984" footer="0.31496062992125984"/>
  <pageSetup paperSize="9" scale="53" orientation="landscape" verticalDpi="100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ФЭО МЗ</vt:lpstr>
      <vt:lpstr>ФЭО ИЦ</vt:lpstr>
      <vt:lpstr>ФЭО д-ды</vt:lpstr>
      <vt:lpstr>ФЭО инвестиции</vt:lpstr>
      <vt:lpstr>'ФЭО д-ды'!Область_печати</vt:lpstr>
      <vt:lpstr>'ФЭО инвестиции'!Область_печати</vt:lpstr>
      <vt:lpstr>'ФЭО ИЦ'!Область_печати</vt:lpstr>
      <vt:lpstr>'ФЭО МЗ'!Область_печати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2014-12-22T05:28:18Z</cp:lastPrinted>
  <dcterms:created xsi:type="dcterms:W3CDTF">2006-09-28T05:33:49Z</dcterms:created>
  <dcterms:modified xsi:type="dcterms:W3CDTF">2019-07-31T07:42:50Z</dcterms:modified>
</cp:coreProperties>
</file>